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10320" windowHeight="8085" tabRatio="863"/>
  </bookViews>
  <sheets>
    <sheet name="結果" sheetId="315" r:id="rId1"/>
    <sheet name="提出" sheetId="134" r:id="rId2"/>
  </sheets>
  <definedNames>
    <definedName name="_xlnm.Print_Area" localSheetId="0">結果!$A$1:$AW$310</definedName>
    <definedName name="_xlnm.Print_Area" localSheetId="1">提出!$A$1:$K$42</definedName>
  </definedNames>
  <calcPr calcId="145621"/>
</workbook>
</file>

<file path=xl/calcChain.xml><?xml version="1.0" encoding="utf-8"?>
<calcChain xmlns="http://schemas.openxmlformats.org/spreadsheetml/2006/main">
  <c r="E31" i="134" l="1"/>
  <c r="AG220" i="315" l="1"/>
  <c r="AG219" i="315"/>
  <c r="E29" i="134" s="1"/>
  <c r="S220" i="315"/>
  <c r="S219" i="315"/>
  <c r="AJ211" i="315" l="1"/>
  <c r="AM220" i="315" s="1"/>
  <c r="AJ210" i="315"/>
  <c r="AM219" i="315" s="1"/>
  <c r="AD211" i="315"/>
  <c r="AD210" i="315"/>
  <c r="W211" i="315"/>
  <c r="W210" i="315"/>
  <c r="Q211" i="315"/>
  <c r="Q210" i="315"/>
  <c r="W208" i="315"/>
  <c r="W207" i="315"/>
  <c r="Q208" i="315"/>
  <c r="Q207" i="315"/>
  <c r="AJ201" i="315"/>
  <c r="AJ200" i="315"/>
  <c r="AD201" i="315"/>
  <c r="AD200" i="315"/>
  <c r="W201" i="315"/>
  <c r="W200" i="315"/>
  <c r="Q201" i="315"/>
  <c r="AG217" i="315" s="1"/>
  <c r="J27" i="134" s="1"/>
  <c r="Q200" i="315"/>
  <c r="AG216" i="315" s="1"/>
  <c r="J25" i="134" s="1"/>
  <c r="AM150" i="315"/>
  <c r="AM149" i="315"/>
  <c r="AG150" i="315"/>
  <c r="E23" i="134" s="1"/>
  <c r="AG149" i="315"/>
  <c r="E21" i="134" s="1"/>
  <c r="AJ131" i="315"/>
  <c r="D15" i="315" s="1"/>
  <c r="AJ130" i="315"/>
  <c r="D14" i="315" s="1"/>
  <c r="AD131" i="315"/>
  <c r="B15" i="315" s="1"/>
  <c r="AD130" i="315"/>
  <c r="B14" i="315" s="1"/>
  <c r="AJ141" i="315"/>
  <c r="AJ140" i="315"/>
  <c r="AD141" i="315"/>
  <c r="AD140" i="315"/>
  <c r="W141" i="315"/>
  <c r="W140" i="315"/>
  <c r="Q141" i="315"/>
  <c r="Q140" i="315"/>
  <c r="W138" i="315"/>
  <c r="W137" i="315"/>
  <c r="Q138" i="315"/>
  <c r="Q137" i="315"/>
  <c r="W131" i="315"/>
  <c r="W130" i="315"/>
  <c r="Q131" i="315"/>
  <c r="Q130" i="315"/>
  <c r="V82" i="315"/>
  <c r="V81" i="315"/>
  <c r="P82" i="315"/>
  <c r="P81" i="315"/>
  <c r="V79" i="315"/>
  <c r="V78" i="315"/>
  <c r="P79" i="315"/>
  <c r="P78" i="315"/>
  <c r="V76" i="315"/>
  <c r="D10" i="315" s="1"/>
  <c r="V75" i="315"/>
  <c r="D9" i="315" s="1"/>
  <c r="V73" i="315" l="1"/>
  <c r="D6" i="315" s="1"/>
  <c r="V72" i="315"/>
  <c r="D5" i="315" s="1"/>
  <c r="AM19" i="315"/>
  <c r="AM18" i="315"/>
  <c r="X18" i="315"/>
  <c r="AM15" i="315"/>
  <c r="AM14" i="315"/>
  <c r="AM10" i="315"/>
  <c r="X10" i="315"/>
  <c r="AM9" i="315"/>
  <c r="X9" i="315"/>
  <c r="P76" i="315" l="1"/>
  <c r="B10" i="315" s="1"/>
  <c r="P75" i="315"/>
  <c r="B9" i="315" s="1"/>
  <c r="P73" i="315"/>
  <c r="B6" i="315" s="1"/>
  <c r="P72" i="315"/>
  <c r="B5" i="315" s="1"/>
  <c r="Y150" i="315"/>
  <c r="L10" i="315" s="1"/>
  <c r="Y149" i="315"/>
  <c r="L9" i="315" s="1"/>
  <c r="K150" i="315"/>
  <c r="L6" i="315" s="1"/>
  <c r="K149" i="315"/>
  <c r="L5" i="315" s="1"/>
  <c r="S150" i="315"/>
  <c r="F10" i="315" s="1"/>
  <c r="S149" i="315"/>
  <c r="F9" i="315" s="1"/>
  <c r="E150" i="315"/>
  <c r="F6" i="315" s="1"/>
  <c r="E149" i="315"/>
  <c r="F5" i="315" s="1"/>
  <c r="W135" i="315"/>
  <c r="W134" i="315"/>
  <c r="Q135" i="315"/>
  <c r="Q134" i="315"/>
  <c r="Y147" i="315"/>
  <c r="D19" i="315" s="1"/>
  <c r="Y146" i="315"/>
  <c r="D18" i="315" s="1"/>
  <c r="S147" i="315"/>
  <c r="B19" i="315" s="1"/>
  <c r="S146" i="315"/>
  <c r="B18" i="315" s="1"/>
  <c r="K147" i="315"/>
  <c r="K146" i="315"/>
  <c r="E147" i="315"/>
  <c r="E146" i="315"/>
  <c r="Y220" i="315"/>
  <c r="AL10" i="315" s="1"/>
  <c r="Y219" i="315"/>
  <c r="AL9" i="315" s="1"/>
  <c r="AF10" i="315"/>
  <c r="AF9" i="315"/>
  <c r="K220" i="315"/>
  <c r="AL6" i="315" s="1"/>
  <c r="K219" i="315"/>
  <c r="AL5" i="315" s="1"/>
  <c r="E220" i="315"/>
  <c r="AF6" i="315" s="1"/>
  <c r="E219" i="315"/>
  <c r="AF5" i="315" s="1"/>
  <c r="Y217" i="315"/>
  <c r="L19" i="315" s="1"/>
  <c r="Y216" i="315"/>
  <c r="L18" i="315" s="1"/>
  <c r="K217" i="315"/>
  <c r="L15" i="315" s="1"/>
  <c r="K216" i="315"/>
  <c r="L14" i="315" s="1"/>
  <c r="E217" i="315"/>
  <c r="F15" i="315" s="1"/>
  <c r="E216" i="315"/>
  <c r="F14" i="315" s="1"/>
  <c r="S217" i="315"/>
  <c r="F19" i="315" s="1"/>
  <c r="S216" i="315"/>
  <c r="F18" i="315" s="1"/>
  <c r="W128" i="315"/>
  <c r="W127" i="315"/>
  <c r="Q128" i="315"/>
  <c r="Q127" i="315"/>
  <c r="W125" i="315"/>
  <c r="W124" i="315"/>
  <c r="Q125" i="315"/>
  <c r="Q124" i="315"/>
  <c r="W205" i="315"/>
  <c r="W204" i="315"/>
  <c r="Q205" i="315"/>
  <c r="Q204" i="315"/>
  <c r="W198" i="315"/>
  <c r="W197" i="315"/>
  <c r="Q198" i="315"/>
  <c r="Q197" i="315"/>
  <c r="W195" i="315"/>
  <c r="W194" i="315"/>
  <c r="Q195" i="315"/>
  <c r="Q194" i="315"/>
  <c r="AR263" i="315"/>
  <c r="AR262" i="315"/>
  <c r="AL263" i="315"/>
  <c r="AL262" i="315"/>
  <c r="AE263" i="315"/>
  <c r="Y19" i="315" s="1"/>
  <c r="AE262" i="315"/>
  <c r="Y18" i="315" s="1"/>
  <c r="Y263" i="315"/>
  <c r="S19" i="315" s="1"/>
  <c r="Y262" i="315"/>
  <c r="S18" i="315" s="1"/>
  <c r="R263" i="315"/>
  <c r="Y15" i="315" s="1"/>
  <c r="R262" i="315"/>
  <c r="Y14" i="315" s="1"/>
  <c r="L263" i="315"/>
  <c r="S15" i="315" s="1"/>
  <c r="L262" i="315"/>
  <c r="S14" i="315" s="1"/>
  <c r="AR226" i="315"/>
  <c r="AL226" i="315"/>
  <c r="AR225" i="315"/>
  <c r="AL225" i="315"/>
  <c r="AE226" i="315"/>
  <c r="Y10" i="315" s="1"/>
  <c r="AE225" i="315"/>
  <c r="Y9" i="315" s="1"/>
  <c r="Y226" i="315"/>
  <c r="S10" i="315" s="1"/>
  <c r="Y225" i="315"/>
  <c r="S9" i="315" s="1"/>
  <c r="R226" i="315"/>
  <c r="Y6" i="315" s="1"/>
  <c r="R225" i="315"/>
  <c r="Y5" i="315" s="1"/>
  <c r="L226" i="315"/>
  <c r="S6" i="315" s="1"/>
  <c r="L225" i="315"/>
  <c r="S5" i="315" s="1"/>
  <c r="Y153" i="315"/>
  <c r="AL19" i="315" s="1"/>
  <c r="Y152" i="315"/>
  <c r="AL18" i="315" s="1"/>
  <c r="S153" i="315"/>
  <c r="S152" i="315"/>
  <c r="K153" i="315"/>
  <c r="AL15" i="315" s="1"/>
  <c r="K152" i="315"/>
  <c r="AL14" i="315" s="1"/>
  <c r="E153" i="315"/>
  <c r="E152" i="315"/>
  <c r="AF14" i="315" l="1"/>
  <c r="AF18" i="315"/>
  <c r="AF15" i="315"/>
  <c r="AF19" i="315"/>
  <c r="J31" i="134" l="1"/>
  <c r="J29" i="134"/>
  <c r="E27" i="134"/>
  <c r="E25" i="134"/>
  <c r="I31" i="134"/>
  <c r="I29" i="134"/>
  <c r="H31" i="134"/>
  <c r="H29" i="134"/>
  <c r="D27" i="134"/>
  <c r="D25" i="134"/>
  <c r="C27" i="134"/>
  <c r="C25" i="134"/>
  <c r="D31" i="134"/>
  <c r="D29" i="134"/>
  <c r="C31" i="134"/>
  <c r="C29" i="134"/>
  <c r="I27" i="134"/>
  <c r="I25" i="134"/>
  <c r="H27" i="134"/>
  <c r="H25" i="134"/>
  <c r="E38" i="134"/>
  <c r="E36" i="134"/>
  <c r="D38" i="134"/>
  <c r="D36" i="134"/>
  <c r="D23" i="134"/>
  <c r="D21" i="134"/>
  <c r="C23" i="134"/>
  <c r="C21" i="134"/>
  <c r="I19" i="134"/>
  <c r="I17" i="134"/>
  <c r="H19" i="134"/>
  <c r="H17" i="134"/>
  <c r="E20" i="134"/>
  <c r="E19" i="134"/>
  <c r="E18" i="134"/>
  <c r="E17" i="134"/>
  <c r="D19" i="134"/>
  <c r="D17" i="134"/>
  <c r="C19" i="134"/>
  <c r="C17" i="134"/>
  <c r="AB287" i="315"/>
  <c r="AA287" i="315"/>
  <c r="Y287" i="315"/>
  <c r="Z287" i="315" s="1"/>
  <c r="X287" i="315"/>
  <c r="W287" i="315"/>
  <c r="U287" i="315"/>
  <c r="V287" i="315" s="1"/>
  <c r="S287" i="315"/>
  <c r="Q287" i="315"/>
  <c r="R287" i="315" s="1"/>
  <c r="P287" i="315"/>
  <c r="O287" i="315"/>
  <c r="M287" i="315"/>
  <c r="N287" i="315" s="1"/>
  <c r="K287" i="315"/>
  <c r="I287" i="315"/>
  <c r="J287" i="315" s="1"/>
  <c r="H287" i="315"/>
  <c r="G287" i="315"/>
  <c r="E287" i="315"/>
  <c r="F287" i="315" s="1"/>
  <c r="AA286" i="315"/>
  <c r="Y286" i="315"/>
  <c r="Z286" i="315" s="1"/>
  <c r="X286" i="315"/>
  <c r="W286" i="315"/>
  <c r="U286" i="315"/>
  <c r="V286" i="315" s="1"/>
  <c r="S286" i="315"/>
  <c r="Q286" i="315"/>
  <c r="R286" i="315" s="1"/>
  <c r="P286" i="315"/>
  <c r="O286" i="315"/>
  <c r="M286" i="315"/>
  <c r="N286" i="315" s="1"/>
  <c r="K286" i="315"/>
  <c r="I286" i="315"/>
  <c r="J286" i="315" s="1"/>
  <c r="H286" i="315"/>
  <c r="G286" i="315"/>
  <c r="E286" i="315"/>
  <c r="F286" i="315" s="1"/>
  <c r="AA285" i="315"/>
  <c r="Y285" i="315"/>
  <c r="Z285" i="315" s="1"/>
  <c r="W285" i="315"/>
  <c r="U285" i="315"/>
  <c r="V285" i="315" s="1"/>
  <c r="S285" i="315"/>
  <c r="Q285" i="315"/>
  <c r="R285" i="315" s="1"/>
  <c r="O285" i="315"/>
  <c r="M285" i="315"/>
  <c r="N285" i="315" s="1"/>
  <c r="K285" i="315"/>
  <c r="I285" i="315"/>
  <c r="J285" i="315" s="1"/>
  <c r="G285" i="315"/>
  <c r="E285" i="315"/>
  <c r="AD284" i="315"/>
  <c r="W284" i="315"/>
  <c r="U284" i="315"/>
  <c r="V284" i="315" s="1"/>
  <c r="S284" i="315"/>
  <c r="Q284" i="315"/>
  <c r="R284" i="315" s="1"/>
  <c r="O284" i="315"/>
  <c r="M284" i="315"/>
  <c r="N284" i="315" s="1"/>
  <c r="K284" i="315"/>
  <c r="I284" i="315"/>
  <c r="J284" i="315" s="1"/>
  <c r="G284" i="315"/>
  <c r="E284" i="315"/>
  <c r="F284" i="315" s="1"/>
  <c r="AD283" i="315"/>
  <c r="W283" i="315"/>
  <c r="U283" i="315"/>
  <c r="V283" i="315" s="1"/>
  <c r="S283" i="315"/>
  <c r="Q283" i="315"/>
  <c r="R283" i="315" s="1"/>
  <c r="O283" i="315"/>
  <c r="M283" i="315"/>
  <c r="N283" i="315" s="1"/>
  <c r="K283" i="315"/>
  <c r="I283" i="315"/>
  <c r="J283" i="315" s="1"/>
  <c r="G283" i="315"/>
  <c r="E283" i="315"/>
  <c r="F283" i="315" s="1"/>
  <c r="AF282" i="315"/>
  <c r="AB285" i="315" s="1"/>
  <c r="AD282" i="315"/>
  <c r="W282" i="315"/>
  <c r="U282" i="315"/>
  <c r="V282" i="315" s="1"/>
  <c r="S282" i="315"/>
  <c r="Q282" i="315"/>
  <c r="R282" i="315" s="1"/>
  <c r="O282" i="315"/>
  <c r="M282" i="315"/>
  <c r="N282" i="315" s="1"/>
  <c r="K282" i="315"/>
  <c r="I282" i="315"/>
  <c r="J282" i="315" s="1"/>
  <c r="G282" i="315"/>
  <c r="E282" i="315"/>
  <c r="AD281" i="315"/>
  <c r="Z281" i="315"/>
  <c r="S281" i="315"/>
  <c r="Q281" i="315"/>
  <c r="R281" i="315" s="1"/>
  <c r="P284" i="315" s="1"/>
  <c r="O281" i="315"/>
  <c r="M281" i="315"/>
  <c r="N281" i="315" s="1"/>
  <c r="L284" i="315" s="1"/>
  <c r="K281" i="315"/>
  <c r="I281" i="315"/>
  <c r="J281" i="315" s="1"/>
  <c r="H284" i="315" s="1"/>
  <c r="G281" i="315"/>
  <c r="E281" i="315"/>
  <c r="F281" i="315" s="1"/>
  <c r="AD280" i="315"/>
  <c r="Z280" i="315"/>
  <c r="S280" i="315"/>
  <c r="Q280" i="315"/>
  <c r="R280" i="315" s="1"/>
  <c r="P283" i="315" s="1"/>
  <c r="O280" i="315"/>
  <c r="M280" i="315"/>
  <c r="N280" i="315" s="1"/>
  <c r="L283" i="315" s="1"/>
  <c r="K280" i="315"/>
  <c r="I280" i="315"/>
  <c r="J280" i="315" s="1"/>
  <c r="H283" i="315" s="1"/>
  <c r="G280" i="315"/>
  <c r="E280" i="315"/>
  <c r="F280" i="315" s="1"/>
  <c r="AF279" i="315"/>
  <c r="X285" i="315" s="1"/>
  <c r="AD279" i="315"/>
  <c r="AB279" i="315"/>
  <c r="X282" i="315" s="1"/>
  <c r="Z279" i="315"/>
  <c r="S279" i="315"/>
  <c r="Q279" i="315"/>
  <c r="R279" i="315" s="1"/>
  <c r="O279" i="315"/>
  <c r="M279" i="315"/>
  <c r="N279" i="315" s="1"/>
  <c r="K279" i="315"/>
  <c r="I279" i="315"/>
  <c r="J279" i="315" s="1"/>
  <c r="G279" i="315"/>
  <c r="E279" i="315"/>
  <c r="AD278" i="315"/>
  <c r="T287" i="315" s="1"/>
  <c r="Z278" i="315"/>
  <c r="V278" i="315"/>
  <c r="O278" i="315"/>
  <c r="M278" i="315"/>
  <c r="N278" i="315" s="1"/>
  <c r="L287" i="315" s="1"/>
  <c r="L278" i="315"/>
  <c r="K278" i="315"/>
  <c r="I278" i="315"/>
  <c r="J278" i="315" s="1"/>
  <c r="H281" i="315" s="1"/>
  <c r="G278" i="315"/>
  <c r="E278" i="315"/>
  <c r="F278" i="315" s="1"/>
  <c r="AD277" i="315"/>
  <c r="T286" i="315" s="1"/>
  <c r="Z277" i="315"/>
  <c r="V277" i="315"/>
  <c r="O277" i="315"/>
  <c r="M277" i="315"/>
  <c r="N277" i="315" s="1"/>
  <c r="L277" i="315"/>
  <c r="K277" i="315"/>
  <c r="I277" i="315"/>
  <c r="J277" i="315" s="1"/>
  <c r="H280" i="315" s="1"/>
  <c r="G277" i="315"/>
  <c r="E277" i="315"/>
  <c r="F277" i="315" s="1"/>
  <c r="AF276" i="315"/>
  <c r="T285" i="315" s="1"/>
  <c r="AD276" i="315"/>
  <c r="AB276" i="315"/>
  <c r="T282" i="315" s="1"/>
  <c r="Z276" i="315"/>
  <c r="X276" i="315"/>
  <c r="T279" i="315" s="1"/>
  <c r="V276" i="315"/>
  <c r="O276" i="315"/>
  <c r="M276" i="315"/>
  <c r="N276" i="315" s="1"/>
  <c r="K276" i="315"/>
  <c r="I276" i="315"/>
  <c r="J276" i="315" s="1"/>
  <c r="G276" i="315"/>
  <c r="E276" i="315"/>
  <c r="F276" i="315" s="1"/>
  <c r="AD275" i="315"/>
  <c r="Z275" i="315"/>
  <c r="V275" i="315"/>
  <c r="R275" i="315"/>
  <c r="P278" i="315" s="1"/>
  <c r="K275" i="315"/>
  <c r="I275" i="315"/>
  <c r="J275" i="315" s="1"/>
  <c r="H278" i="315" s="1"/>
  <c r="H275" i="315"/>
  <c r="G275" i="315"/>
  <c r="E275" i="315"/>
  <c r="F275" i="315" s="1"/>
  <c r="AD274" i="315"/>
  <c r="Z274" i="315"/>
  <c r="V274" i="315"/>
  <c r="R274" i="315"/>
  <c r="P277" i="315" s="1"/>
  <c r="K274" i="315"/>
  <c r="I274" i="315"/>
  <c r="J274" i="315" s="1"/>
  <c r="H277" i="315" s="1"/>
  <c r="H274" i="315"/>
  <c r="G274" i="315"/>
  <c r="E274" i="315"/>
  <c r="F274" i="315" s="1"/>
  <c r="AF273" i="315"/>
  <c r="P285" i="315" s="1"/>
  <c r="AD273" i="315"/>
  <c r="AB273" i="315"/>
  <c r="P282" i="315" s="1"/>
  <c r="Z273" i="315"/>
  <c r="X273" i="315"/>
  <c r="P279" i="315" s="1"/>
  <c r="V273" i="315"/>
  <c r="T273" i="315"/>
  <c r="P276" i="315" s="1"/>
  <c r="R273" i="315"/>
  <c r="K273" i="315"/>
  <c r="I273" i="315"/>
  <c r="J273" i="315" s="1"/>
  <c r="G273" i="315"/>
  <c r="E273" i="315"/>
  <c r="AD272" i="315"/>
  <c r="Z272" i="315"/>
  <c r="V272" i="315"/>
  <c r="R272" i="315"/>
  <c r="N272" i="315"/>
  <c r="L275" i="315" s="1"/>
  <c r="G272" i="315"/>
  <c r="E272" i="315"/>
  <c r="F272" i="315" s="1"/>
  <c r="AD271" i="315"/>
  <c r="Z271" i="315"/>
  <c r="V271" i="315"/>
  <c r="R271" i="315"/>
  <c r="N271" i="315"/>
  <c r="L274" i="315" s="1"/>
  <c r="G271" i="315"/>
  <c r="E271" i="315"/>
  <c r="F271" i="315" s="1"/>
  <c r="AF270" i="315"/>
  <c r="L285" i="315" s="1"/>
  <c r="AD270" i="315"/>
  <c r="AB270" i="315"/>
  <c r="L282" i="315" s="1"/>
  <c r="Z270" i="315"/>
  <c r="X270" i="315"/>
  <c r="L279" i="315" s="1"/>
  <c r="V270" i="315"/>
  <c r="T270" i="315"/>
  <c r="L276" i="315" s="1"/>
  <c r="R270" i="315"/>
  <c r="P270" i="315"/>
  <c r="L273" i="315" s="1"/>
  <c r="N270" i="315"/>
  <c r="G270" i="315"/>
  <c r="E270" i="315"/>
  <c r="AD269" i="315"/>
  <c r="Z269" i="315"/>
  <c r="V269" i="315"/>
  <c r="R269" i="315"/>
  <c r="N269" i="315"/>
  <c r="J269" i="315"/>
  <c r="H272" i="315" s="1"/>
  <c r="AR268" i="315"/>
  <c r="AQ268" i="315"/>
  <c r="AO268" i="315"/>
  <c r="AN268" i="315"/>
  <c r="AD268" i="315"/>
  <c r="Z268" i="315"/>
  <c r="V268" i="315"/>
  <c r="R268" i="315"/>
  <c r="N268" i="315"/>
  <c r="J268" i="315"/>
  <c r="H271" i="315" s="1"/>
  <c r="AF267" i="315"/>
  <c r="H285" i="315" s="1"/>
  <c r="AD267" i="315"/>
  <c r="AB267" i="315"/>
  <c r="H282" i="315" s="1"/>
  <c r="Z267" i="315"/>
  <c r="X267" i="315"/>
  <c r="H279" i="315" s="1"/>
  <c r="V267" i="315"/>
  <c r="T267" i="315"/>
  <c r="H276" i="315" s="1"/>
  <c r="R267" i="315"/>
  <c r="P267" i="315"/>
  <c r="H273" i="315" s="1"/>
  <c r="N267" i="315"/>
  <c r="L267" i="315"/>
  <c r="H270" i="315" s="1"/>
  <c r="J267" i="315"/>
  <c r="AC266" i="315"/>
  <c r="Y266" i="315"/>
  <c r="U266" i="315"/>
  <c r="Q266" i="315"/>
  <c r="M266" i="315"/>
  <c r="I266" i="315"/>
  <c r="E266" i="315"/>
  <c r="AC265" i="315"/>
  <c r="Y265" i="315"/>
  <c r="U265" i="315"/>
  <c r="Q265" i="315"/>
  <c r="M265" i="315"/>
  <c r="I265" i="315"/>
  <c r="E265" i="315"/>
  <c r="AB250" i="315"/>
  <c r="AA250" i="315"/>
  <c r="Y250" i="315"/>
  <c r="Z250" i="315" s="1"/>
  <c r="X250" i="315"/>
  <c r="W250" i="315"/>
  <c r="U250" i="315"/>
  <c r="V250" i="315" s="1"/>
  <c r="S250" i="315"/>
  <c r="Q250" i="315"/>
  <c r="R250" i="315" s="1"/>
  <c r="P250" i="315"/>
  <c r="O250" i="315"/>
  <c r="M250" i="315"/>
  <c r="N250" i="315" s="1"/>
  <c r="K250" i="315"/>
  <c r="I250" i="315"/>
  <c r="J250" i="315" s="1"/>
  <c r="H250" i="315"/>
  <c r="G250" i="315"/>
  <c r="E250" i="315"/>
  <c r="F250" i="315" s="1"/>
  <c r="AA249" i="315"/>
  <c r="Y249" i="315"/>
  <c r="Z249" i="315" s="1"/>
  <c r="X249" i="315"/>
  <c r="W249" i="315"/>
  <c r="U249" i="315"/>
  <c r="V249" i="315" s="1"/>
  <c r="S249" i="315"/>
  <c r="Q249" i="315"/>
  <c r="R249" i="315" s="1"/>
  <c r="P249" i="315"/>
  <c r="O249" i="315"/>
  <c r="M249" i="315"/>
  <c r="N249" i="315" s="1"/>
  <c r="K249" i="315"/>
  <c r="I249" i="315"/>
  <c r="J249" i="315" s="1"/>
  <c r="H249" i="315"/>
  <c r="G249" i="315"/>
  <c r="E249" i="315"/>
  <c r="F249" i="315" s="1"/>
  <c r="AA248" i="315"/>
  <c r="Y248" i="315"/>
  <c r="Z248" i="315" s="1"/>
  <c r="W248" i="315"/>
  <c r="U248" i="315"/>
  <c r="V248" i="315" s="1"/>
  <c r="S248" i="315"/>
  <c r="Q248" i="315"/>
  <c r="R248" i="315" s="1"/>
  <c r="O248" i="315"/>
  <c r="M248" i="315"/>
  <c r="N248" i="315" s="1"/>
  <c r="K248" i="315"/>
  <c r="I248" i="315"/>
  <c r="J248" i="315" s="1"/>
  <c r="G248" i="315"/>
  <c r="E248" i="315"/>
  <c r="AD247" i="315"/>
  <c r="W247" i="315"/>
  <c r="U247" i="315"/>
  <c r="V247" i="315" s="1"/>
  <c r="S247" i="315"/>
  <c r="Q247" i="315"/>
  <c r="R247" i="315" s="1"/>
  <c r="O247" i="315"/>
  <c r="M247" i="315"/>
  <c r="N247" i="315" s="1"/>
  <c r="K247" i="315"/>
  <c r="I247" i="315"/>
  <c r="J247" i="315" s="1"/>
  <c r="G247" i="315"/>
  <c r="E247" i="315"/>
  <c r="F247" i="315" s="1"/>
  <c r="AD246" i="315"/>
  <c r="W246" i="315"/>
  <c r="U246" i="315"/>
  <c r="V246" i="315" s="1"/>
  <c r="S246" i="315"/>
  <c r="Q246" i="315"/>
  <c r="R246" i="315" s="1"/>
  <c r="O246" i="315"/>
  <c r="M246" i="315"/>
  <c r="N246" i="315" s="1"/>
  <c r="K246" i="315"/>
  <c r="I246" i="315"/>
  <c r="J246" i="315" s="1"/>
  <c r="G246" i="315"/>
  <c r="E246" i="315"/>
  <c r="F246" i="315" s="1"/>
  <c r="AF245" i="315"/>
  <c r="AB248" i="315" s="1"/>
  <c r="AD245" i="315"/>
  <c r="W245" i="315"/>
  <c r="U245" i="315"/>
  <c r="V245" i="315" s="1"/>
  <c r="S245" i="315"/>
  <c r="Q245" i="315"/>
  <c r="R245" i="315" s="1"/>
  <c r="O245" i="315"/>
  <c r="M245" i="315"/>
  <c r="N245" i="315" s="1"/>
  <c r="K245" i="315"/>
  <c r="I245" i="315"/>
  <c r="J245" i="315" s="1"/>
  <c r="G245" i="315"/>
  <c r="E245" i="315"/>
  <c r="F245" i="315" s="1"/>
  <c r="AD244" i="315"/>
  <c r="Z244" i="315"/>
  <c r="S244" i="315"/>
  <c r="Q244" i="315"/>
  <c r="R244" i="315" s="1"/>
  <c r="P247" i="315" s="1"/>
  <c r="O244" i="315"/>
  <c r="M244" i="315"/>
  <c r="N244" i="315" s="1"/>
  <c r="L247" i="315" s="1"/>
  <c r="K244" i="315"/>
  <c r="I244" i="315"/>
  <c r="J244" i="315" s="1"/>
  <c r="H247" i="315" s="1"/>
  <c r="G244" i="315"/>
  <c r="E244" i="315"/>
  <c r="F244" i="315" s="1"/>
  <c r="AD243" i="315"/>
  <c r="Z243" i="315"/>
  <c r="S243" i="315"/>
  <c r="Q243" i="315"/>
  <c r="R243" i="315" s="1"/>
  <c r="P246" i="315" s="1"/>
  <c r="O243" i="315"/>
  <c r="M243" i="315"/>
  <c r="N243" i="315" s="1"/>
  <c r="L246" i="315" s="1"/>
  <c r="K243" i="315"/>
  <c r="I243" i="315"/>
  <c r="J243" i="315" s="1"/>
  <c r="H246" i="315" s="1"/>
  <c r="G243" i="315"/>
  <c r="E243" i="315"/>
  <c r="F243" i="315" s="1"/>
  <c r="AF242" i="315"/>
  <c r="X248" i="315" s="1"/>
  <c r="AD242" i="315"/>
  <c r="AB242" i="315"/>
  <c r="X245" i="315" s="1"/>
  <c r="Z242" i="315"/>
  <c r="S242" i="315"/>
  <c r="Q242" i="315"/>
  <c r="R242" i="315" s="1"/>
  <c r="O242" i="315"/>
  <c r="M242" i="315"/>
  <c r="N242" i="315" s="1"/>
  <c r="K242" i="315"/>
  <c r="I242" i="315"/>
  <c r="J242" i="315" s="1"/>
  <c r="G242" i="315"/>
  <c r="E242" i="315"/>
  <c r="AD241" i="315"/>
  <c r="T250" i="315" s="1"/>
  <c r="Z241" i="315"/>
  <c r="V241" i="315"/>
  <c r="O241" i="315"/>
  <c r="M241" i="315"/>
  <c r="N241" i="315" s="1"/>
  <c r="L250" i="315" s="1"/>
  <c r="L241" i="315"/>
  <c r="K241" i="315"/>
  <c r="I241" i="315"/>
  <c r="J241" i="315" s="1"/>
  <c r="H244" i="315" s="1"/>
  <c r="G241" i="315"/>
  <c r="E241" i="315"/>
  <c r="F241" i="315" s="1"/>
  <c r="AD240" i="315"/>
  <c r="T249" i="315" s="1"/>
  <c r="Z240" i="315"/>
  <c r="V240" i="315"/>
  <c r="O240" i="315"/>
  <c r="M240" i="315"/>
  <c r="N240" i="315" s="1"/>
  <c r="L240" i="315"/>
  <c r="K240" i="315"/>
  <c r="I240" i="315"/>
  <c r="J240" i="315" s="1"/>
  <c r="H243" i="315" s="1"/>
  <c r="G240" i="315"/>
  <c r="E240" i="315"/>
  <c r="F240" i="315" s="1"/>
  <c r="AF239" i="315"/>
  <c r="T248" i="315" s="1"/>
  <c r="AD239" i="315"/>
  <c r="AB239" i="315"/>
  <c r="T245" i="315" s="1"/>
  <c r="Z239" i="315"/>
  <c r="X239" i="315"/>
  <c r="T242" i="315" s="1"/>
  <c r="V239" i="315"/>
  <c r="O239" i="315"/>
  <c r="M239" i="315"/>
  <c r="N239" i="315" s="1"/>
  <c r="K239" i="315"/>
  <c r="I239" i="315"/>
  <c r="J239" i="315" s="1"/>
  <c r="G239" i="315"/>
  <c r="E239" i="315"/>
  <c r="F239" i="315" s="1"/>
  <c r="AD238" i="315"/>
  <c r="Z238" i="315"/>
  <c r="V238" i="315"/>
  <c r="R238" i="315"/>
  <c r="P241" i="315" s="1"/>
  <c r="K238" i="315"/>
  <c r="I238" i="315"/>
  <c r="J238" i="315" s="1"/>
  <c r="H241" i="315" s="1"/>
  <c r="H238" i="315"/>
  <c r="G238" i="315"/>
  <c r="E238" i="315"/>
  <c r="F238" i="315" s="1"/>
  <c r="AD237" i="315"/>
  <c r="Z237" i="315"/>
  <c r="V237" i="315"/>
  <c r="R237" i="315"/>
  <c r="P240" i="315" s="1"/>
  <c r="K237" i="315"/>
  <c r="I237" i="315"/>
  <c r="J237" i="315" s="1"/>
  <c r="H240" i="315" s="1"/>
  <c r="H237" i="315"/>
  <c r="G237" i="315"/>
  <c r="E237" i="315"/>
  <c r="F237" i="315" s="1"/>
  <c r="AF236" i="315"/>
  <c r="P248" i="315" s="1"/>
  <c r="AD236" i="315"/>
  <c r="AB236" i="315"/>
  <c r="P245" i="315" s="1"/>
  <c r="Z236" i="315"/>
  <c r="X236" i="315"/>
  <c r="P242" i="315" s="1"/>
  <c r="V236" i="315"/>
  <c r="T236" i="315"/>
  <c r="P239" i="315" s="1"/>
  <c r="R236" i="315"/>
  <c r="K236" i="315"/>
  <c r="I236" i="315"/>
  <c r="J236" i="315" s="1"/>
  <c r="G236" i="315"/>
  <c r="E236" i="315"/>
  <c r="AD235" i="315"/>
  <c r="Z235" i="315"/>
  <c r="V235" i="315"/>
  <c r="R235" i="315"/>
  <c r="N235" i="315"/>
  <c r="L238" i="315" s="1"/>
  <c r="G235" i="315"/>
  <c r="E235" i="315"/>
  <c r="F235" i="315" s="1"/>
  <c r="AD234" i="315"/>
  <c r="Z234" i="315"/>
  <c r="V234" i="315"/>
  <c r="R234" i="315"/>
  <c r="N234" i="315"/>
  <c r="L237" i="315" s="1"/>
  <c r="G234" i="315"/>
  <c r="E234" i="315"/>
  <c r="F234" i="315" s="1"/>
  <c r="AF233" i="315"/>
  <c r="L248" i="315" s="1"/>
  <c r="AD233" i="315"/>
  <c r="AB233" i="315"/>
  <c r="L245" i="315" s="1"/>
  <c r="Z233" i="315"/>
  <c r="X233" i="315"/>
  <c r="L242" i="315" s="1"/>
  <c r="V233" i="315"/>
  <c r="T233" i="315"/>
  <c r="L239" i="315" s="1"/>
  <c r="R233" i="315"/>
  <c r="P233" i="315"/>
  <c r="L236" i="315" s="1"/>
  <c r="N233" i="315"/>
  <c r="G233" i="315"/>
  <c r="E233" i="315"/>
  <c r="F233" i="315" s="1"/>
  <c r="AD232" i="315"/>
  <c r="Z232" i="315"/>
  <c r="V232" i="315"/>
  <c r="R232" i="315"/>
  <c r="N232" i="315"/>
  <c r="J232" i="315"/>
  <c r="H235" i="315" s="1"/>
  <c r="AR231" i="315"/>
  <c r="AQ231" i="315"/>
  <c r="AO231" i="315"/>
  <c r="AN231" i="315"/>
  <c r="AD231" i="315"/>
  <c r="Z231" i="315"/>
  <c r="V231" i="315"/>
  <c r="R231" i="315"/>
  <c r="N231" i="315"/>
  <c r="J231" i="315"/>
  <c r="H234" i="315" s="1"/>
  <c r="AF230" i="315"/>
  <c r="H248" i="315" s="1"/>
  <c r="AD230" i="315"/>
  <c r="AB230" i="315"/>
  <c r="H245" i="315" s="1"/>
  <c r="Z230" i="315"/>
  <c r="X230" i="315"/>
  <c r="H242" i="315" s="1"/>
  <c r="V230" i="315"/>
  <c r="T230" i="315"/>
  <c r="H239" i="315" s="1"/>
  <c r="R230" i="315"/>
  <c r="P230" i="315"/>
  <c r="H236" i="315" s="1"/>
  <c r="N230" i="315"/>
  <c r="L230" i="315"/>
  <c r="H233" i="315" s="1"/>
  <c r="J230" i="315"/>
  <c r="AC229" i="315"/>
  <c r="Y229" i="315"/>
  <c r="U229" i="315"/>
  <c r="Q229" i="315"/>
  <c r="M229" i="315"/>
  <c r="I229" i="315"/>
  <c r="E229" i="315"/>
  <c r="AC228" i="315"/>
  <c r="Y228" i="315"/>
  <c r="U228" i="315"/>
  <c r="Q228" i="315"/>
  <c r="M228" i="315"/>
  <c r="I228" i="315"/>
  <c r="E228" i="315"/>
  <c r="O189" i="315"/>
  <c r="M189" i="315"/>
  <c r="N189" i="315" s="1"/>
  <c r="L189" i="315"/>
  <c r="K189" i="315"/>
  <c r="I189" i="315"/>
  <c r="J189" i="315" s="1"/>
  <c r="G189" i="315"/>
  <c r="E189" i="315"/>
  <c r="F189" i="315" s="1"/>
  <c r="O188" i="315"/>
  <c r="M188" i="315"/>
  <c r="N188" i="315" s="1"/>
  <c r="L188" i="315"/>
  <c r="K188" i="315"/>
  <c r="I188" i="315"/>
  <c r="J188" i="315" s="1"/>
  <c r="G188" i="315"/>
  <c r="E188" i="315"/>
  <c r="F188" i="315" s="1"/>
  <c r="O187" i="315"/>
  <c r="M187" i="315"/>
  <c r="N187" i="315" s="1"/>
  <c r="K187" i="315"/>
  <c r="I187" i="315"/>
  <c r="J187" i="315" s="1"/>
  <c r="G187" i="315"/>
  <c r="E187" i="315"/>
  <c r="R186" i="315"/>
  <c r="P189" i="315" s="1"/>
  <c r="K186" i="315"/>
  <c r="I186" i="315"/>
  <c r="J186" i="315" s="1"/>
  <c r="H189" i="315" s="1"/>
  <c r="H186" i="315"/>
  <c r="G186" i="315"/>
  <c r="E186" i="315"/>
  <c r="F186" i="315" s="1"/>
  <c r="R185" i="315"/>
  <c r="P188" i="315" s="1"/>
  <c r="K185" i="315"/>
  <c r="I185" i="315"/>
  <c r="J185" i="315" s="1"/>
  <c r="H188" i="315" s="1"/>
  <c r="H185" i="315"/>
  <c r="G185" i="315"/>
  <c r="E185" i="315"/>
  <c r="F185" i="315" s="1"/>
  <c r="T184" i="315"/>
  <c r="P187" i="315" s="1"/>
  <c r="R184" i="315"/>
  <c r="K184" i="315"/>
  <c r="I184" i="315"/>
  <c r="J184" i="315" s="1"/>
  <c r="G184" i="315"/>
  <c r="E184" i="315"/>
  <c r="R183" i="315"/>
  <c r="N183" i="315"/>
  <c r="L186" i="315" s="1"/>
  <c r="G183" i="315"/>
  <c r="E183" i="315"/>
  <c r="F183" i="315" s="1"/>
  <c r="R182" i="315"/>
  <c r="N182" i="315"/>
  <c r="L185" i="315" s="1"/>
  <c r="G182" i="315"/>
  <c r="E182" i="315"/>
  <c r="F182" i="315" s="1"/>
  <c r="T181" i="315"/>
  <c r="L187" i="315" s="1"/>
  <c r="R181" i="315"/>
  <c r="P181" i="315"/>
  <c r="L184" i="315" s="1"/>
  <c r="N181" i="315"/>
  <c r="G181" i="315"/>
  <c r="E181" i="315"/>
  <c r="R180" i="315"/>
  <c r="N180" i="315"/>
  <c r="J180" i="315"/>
  <c r="H183" i="315" s="1"/>
  <c r="AF179" i="315"/>
  <c r="AE179" i="315"/>
  <c r="AC179" i="315"/>
  <c r="AB179" i="315"/>
  <c r="R179" i="315"/>
  <c r="N179" i="315"/>
  <c r="J179" i="315"/>
  <c r="H182" i="315" s="1"/>
  <c r="T178" i="315"/>
  <c r="H187" i="315" s="1"/>
  <c r="R178" i="315"/>
  <c r="P178" i="315"/>
  <c r="H184" i="315" s="1"/>
  <c r="N178" i="315"/>
  <c r="L178" i="315"/>
  <c r="H181" i="315" s="1"/>
  <c r="J178" i="315"/>
  <c r="Q177" i="315"/>
  <c r="M177" i="315"/>
  <c r="I177" i="315"/>
  <c r="E177" i="315"/>
  <c r="Q176" i="315"/>
  <c r="M176" i="315"/>
  <c r="I176" i="315"/>
  <c r="E176" i="315"/>
  <c r="S174" i="315"/>
  <c r="Q174" i="315"/>
  <c r="R174" i="315" s="1"/>
  <c r="P174" i="315"/>
  <c r="O174" i="315"/>
  <c r="M174" i="315"/>
  <c r="N174" i="315" s="1"/>
  <c r="K174" i="315"/>
  <c r="I174" i="315"/>
  <c r="J174" i="315" s="1"/>
  <c r="H174" i="315"/>
  <c r="G174" i="315"/>
  <c r="E174" i="315"/>
  <c r="F174" i="315" s="1"/>
  <c r="S173" i="315"/>
  <c r="Q173" i="315"/>
  <c r="R173" i="315" s="1"/>
  <c r="P173" i="315"/>
  <c r="O173" i="315"/>
  <c r="M173" i="315"/>
  <c r="N173" i="315" s="1"/>
  <c r="K173" i="315"/>
  <c r="I173" i="315"/>
  <c r="J173" i="315" s="1"/>
  <c r="H173" i="315"/>
  <c r="G173" i="315"/>
  <c r="E173" i="315"/>
  <c r="F173" i="315" s="1"/>
  <c r="S172" i="315"/>
  <c r="Q172" i="315"/>
  <c r="R172" i="315" s="1"/>
  <c r="O172" i="315"/>
  <c r="M172" i="315"/>
  <c r="N172" i="315" s="1"/>
  <c r="K172" i="315"/>
  <c r="I172" i="315"/>
  <c r="J172" i="315" s="1"/>
  <c r="G172" i="315"/>
  <c r="E172" i="315"/>
  <c r="V171" i="315"/>
  <c r="T174" i="315" s="1"/>
  <c r="O171" i="315"/>
  <c r="M171" i="315"/>
  <c r="N171" i="315" s="1"/>
  <c r="L174" i="315" s="1"/>
  <c r="L171" i="315"/>
  <c r="K171" i="315"/>
  <c r="I171" i="315"/>
  <c r="J171" i="315" s="1"/>
  <c r="G171" i="315"/>
  <c r="E171" i="315"/>
  <c r="F171" i="315" s="1"/>
  <c r="V170" i="315"/>
  <c r="T173" i="315" s="1"/>
  <c r="O170" i="315"/>
  <c r="M170" i="315"/>
  <c r="N170" i="315" s="1"/>
  <c r="L173" i="315" s="1"/>
  <c r="L170" i="315"/>
  <c r="K170" i="315"/>
  <c r="I170" i="315"/>
  <c r="J170" i="315" s="1"/>
  <c r="G170" i="315"/>
  <c r="E170" i="315"/>
  <c r="F170" i="315" s="1"/>
  <c r="X169" i="315"/>
  <c r="T172" i="315" s="1"/>
  <c r="V169" i="315"/>
  <c r="O169" i="315"/>
  <c r="M169" i="315"/>
  <c r="N169" i="315" s="1"/>
  <c r="K169" i="315"/>
  <c r="I169" i="315"/>
  <c r="J169" i="315" s="1"/>
  <c r="G169" i="315"/>
  <c r="E169" i="315"/>
  <c r="V168" i="315"/>
  <c r="R168" i="315"/>
  <c r="P171" i="315" s="1"/>
  <c r="K168" i="315"/>
  <c r="I168" i="315"/>
  <c r="J168" i="315" s="1"/>
  <c r="H171" i="315" s="1"/>
  <c r="H168" i="315"/>
  <c r="G168" i="315"/>
  <c r="E168" i="315"/>
  <c r="F168" i="315" s="1"/>
  <c r="V167" i="315"/>
  <c r="R167" i="315"/>
  <c r="P170" i="315" s="1"/>
  <c r="K167" i="315"/>
  <c r="I167" i="315"/>
  <c r="J167" i="315" s="1"/>
  <c r="H170" i="315" s="1"/>
  <c r="H167" i="315"/>
  <c r="G167" i="315"/>
  <c r="E167" i="315"/>
  <c r="F167" i="315" s="1"/>
  <c r="X166" i="315"/>
  <c r="P172" i="315" s="1"/>
  <c r="V166" i="315"/>
  <c r="T166" i="315"/>
  <c r="P169" i="315" s="1"/>
  <c r="R166" i="315"/>
  <c r="K166" i="315"/>
  <c r="I166" i="315"/>
  <c r="J166" i="315" s="1"/>
  <c r="G166" i="315"/>
  <c r="E166" i="315"/>
  <c r="F166" i="315" s="1"/>
  <c r="V165" i="315"/>
  <c r="R165" i="315"/>
  <c r="N165" i="315"/>
  <c r="L168" i="315" s="1"/>
  <c r="G165" i="315"/>
  <c r="E165" i="315"/>
  <c r="F165" i="315" s="1"/>
  <c r="V164" i="315"/>
  <c r="R164" i="315"/>
  <c r="N164" i="315"/>
  <c r="L167" i="315" s="1"/>
  <c r="G164" i="315"/>
  <c r="E164" i="315"/>
  <c r="F164" i="315" s="1"/>
  <c r="X163" i="315"/>
  <c r="L172" i="315" s="1"/>
  <c r="V163" i="315"/>
  <c r="T163" i="315"/>
  <c r="L169" i="315" s="1"/>
  <c r="R163" i="315"/>
  <c r="P163" i="315"/>
  <c r="L166" i="315" s="1"/>
  <c r="N163" i="315"/>
  <c r="G163" i="315"/>
  <c r="E163" i="315"/>
  <c r="V162" i="315"/>
  <c r="R162" i="315"/>
  <c r="N162" i="315"/>
  <c r="J162" i="315"/>
  <c r="H165" i="315" s="1"/>
  <c r="AJ161" i="315"/>
  <c r="AI161" i="315"/>
  <c r="AG161" i="315"/>
  <c r="AF161" i="315"/>
  <c r="V161" i="315"/>
  <c r="R161" i="315"/>
  <c r="N161" i="315"/>
  <c r="J161" i="315"/>
  <c r="H164" i="315" s="1"/>
  <c r="X160" i="315"/>
  <c r="H172" i="315" s="1"/>
  <c r="V160" i="315"/>
  <c r="T160" i="315"/>
  <c r="H169" i="315" s="1"/>
  <c r="R160" i="315"/>
  <c r="P160" i="315"/>
  <c r="H166" i="315" s="1"/>
  <c r="N160" i="315"/>
  <c r="L160" i="315"/>
  <c r="H163" i="315" s="1"/>
  <c r="J160" i="315"/>
  <c r="U159" i="315"/>
  <c r="Q159" i="315"/>
  <c r="M159" i="315"/>
  <c r="I159" i="315"/>
  <c r="E159" i="315"/>
  <c r="U158" i="315"/>
  <c r="Q158" i="315"/>
  <c r="M158" i="315"/>
  <c r="I158" i="315"/>
  <c r="E158" i="315"/>
  <c r="O119" i="315"/>
  <c r="M119" i="315"/>
  <c r="N119" i="315" s="1"/>
  <c r="L119" i="315"/>
  <c r="K119" i="315"/>
  <c r="I119" i="315"/>
  <c r="J119" i="315" s="1"/>
  <c r="G119" i="315"/>
  <c r="E119" i="315"/>
  <c r="F119" i="315" s="1"/>
  <c r="O118" i="315"/>
  <c r="M118" i="315"/>
  <c r="N118" i="315" s="1"/>
  <c r="L118" i="315"/>
  <c r="K118" i="315"/>
  <c r="I118" i="315"/>
  <c r="J118" i="315" s="1"/>
  <c r="G118" i="315"/>
  <c r="E118" i="315"/>
  <c r="F118" i="315" s="1"/>
  <c r="O117" i="315"/>
  <c r="M117" i="315"/>
  <c r="N117" i="315" s="1"/>
  <c r="K117" i="315"/>
  <c r="I117" i="315"/>
  <c r="J117" i="315" s="1"/>
  <c r="G117" i="315"/>
  <c r="E117" i="315"/>
  <c r="R116" i="315"/>
  <c r="P119" i="315" s="1"/>
  <c r="K116" i="315"/>
  <c r="I116" i="315"/>
  <c r="J116" i="315" s="1"/>
  <c r="H116" i="315"/>
  <c r="G116" i="315"/>
  <c r="E116" i="315"/>
  <c r="R115" i="315"/>
  <c r="P118" i="315" s="1"/>
  <c r="K115" i="315"/>
  <c r="I115" i="315"/>
  <c r="J115" i="315" s="1"/>
  <c r="H118" i="315" s="1"/>
  <c r="H115" i="315"/>
  <c r="G115" i="315"/>
  <c r="E115" i="315"/>
  <c r="F115" i="315" s="1"/>
  <c r="T114" i="315"/>
  <c r="P117" i="315" s="1"/>
  <c r="R114" i="315"/>
  <c r="K114" i="315"/>
  <c r="I114" i="315"/>
  <c r="J114" i="315" s="1"/>
  <c r="G114" i="315"/>
  <c r="E114" i="315"/>
  <c r="R113" i="315"/>
  <c r="N113" i="315"/>
  <c r="L116" i="315" s="1"/>
  <c r="G113" i="315"/>
  <c r="E113" i="315"/>
  <c r="F113" i="315" s="1"/>
  <c r="R112" i="315"/>
  <c r="N112" i="315"/>
  <c r="L115" i="315" s="1"/>
  <c r="G112" i="315"/>
  <c r="E112" i="315"/>
  <c r="T111" i="315"/>
  <c r="L117" i="315" s="1"/>
  <c r="R111" i="315"/>
  <c r="P111" i="315"/>
  <c r="L114" i="315" s="1"/>
  <c r="N111" i="315"/>
  <c r="G111" i="315"/>
  <c r="E111" i="315"/>
  <c r="F111" i="315" s="1"/>
  <c r="R110" i="315"/>
  <c r="N110" i="315"/>
  <c r="J110" i="315"/>
  <c r="AF109" i="315"/>
  <c r="AE109" i="315"/>
  <c r="AC109" i="315"/>
  <c r="AB109" i="315"/>
  <c r="R109" i="315"/>
  <c r="N109" i="315"/>
  <c r="J109" i="315"/>
  <c r="H112" i="315" s="1"/>
  <c r="T108" i="315"/>
  <c r="H117" i="315" s="1"/>
  <c r="R108" i="315"/>
  <c r="P108" i="315"/>
  <c r="H114" i="315" s="1"/>
  <c r="N108" i="315"/>
  <c r="L108" i="315"/>
  <c r="H111" i="315" s="1"/>
  <c r="J108" i="315"/>
  <c r="Q107" i="315"/>
  <c r="M107" i="315"/>
  <c r="X19" i="315" s="1"/>
  <c r="I107" i="315"/>
  <c r="E107" i="315"/>
  <c r="Q106" i="315"/>
  <c r="M106" i="315"/>
  <c r="I106" i="315"/>
  <c r="E106" i="315"/>
  <c r="S104" i="315"/>
  <c r="Q104" i="315"/>
  <c r="R104" i="315" s="1"/>
  <c r="P104" i="315"/>
  <c r="O104" i="315"/>
  <c r="M104" i="315"/>
  <c r="N104" i="315" s="1"/>
  <c r="K104" i="315"/>
  <c r="I104" i="315"/>
  <c r="J104" i="315" s="1"/>
  <c r="H104" i="315"/>
  <c r="G104" i="315"/>
  <c r="E104" i="315"/>
  <c r="F104" i="315" s="1"/>
  <c r="S103" i="315"/>
  <c r="Q103" i="315"/>
  <c r="R103" i="315" s="1"/>
  <c r="P103" i="315"/>
  <c r="O103" i="315"/>
  <c r="M103" i="315"/>
  <c r="N103" i="315" s="1"/>
  <c r="K103" i="315"/>
  <c r="I103" i="315"/>
  <c r="J103" i="315" s="1"/>
  <c r="H103" i="315"/>
  <c r="G103" i="315"/>
  <c r="E103" i="315"/>
  <c r="F103" i="315" s="1"/>
  <c r="S102" i="315"/>
  <c r="Q102" i="315"/>
  <c r="R102" i="315" s="1"/>
  <c r="O102" i="315"/>
  <c r="M102" i="315"/>
  <c r="K102" i="315"/>
  <c r="I102" i="315"/>
  <c r="J102" i="315" s="1"/>
  <c r="G102" i="315"/>
  <c r="E102" i="315"/>
  <c r="V101" i="315"/>
  <c r="T104" i="315" s="1"/>
  <c r="O101" i="315"/>
  <c r="M101" i="315"/>
  <c r="N101" i="315" s="1"/>
  <c r="L104" i="315" s="1"/>
  <c r="L101" i="315"/>
  <c r="K101" i="315"/>
  <c r="I101" i="315"/>
  <c r="J101" i="315" s="1"/>
  <c r="G101" i="315"/>
  <c r="E101" i="315"/>
  <c r="F101" i="315" s="1"/>
  <c r="V100" i="315"/>
  <c r="T103" i="315" s="1"/>
  <c r="O100" i="315"/>
  <c r="M100" i="315"/>
  <c r="L100" i="315"/>
  <c r="K100" i="315"/>
  <c r="I100" i="315"/>
  <c r="J100" i="315" s="1"/>
  <c r="G100" i="315"/>
  <c r="E100" i="315"/>
  <c r="F100" i="315" s="1"/>
  <c r="X99" i="315"/>
  <c r="T102" i="315" s="1"/>
  <c r="V99" i="315"/>
  <c r="O99" i="315"/>
  <c r="M99" i="315"/>
  <c r="N99" i="315" s="1"/>
  <c r="K99" i="315"/>
  <c r="I99" i="315"/>
  <c r="J99" i="315" s="1"/>
  <c r="G99" i="315"/>
  <c r="E99" i="315"/>
  <c r="V98" i="315"/>
  <c r="R98" i="315"/>
  <c r="P101" i="315" s="1"/>
  <c r="K98" i="315"/>
  <c r="I98" i="315"/>
  <c r="J98" i="315" s="1"/>
  <c r="H101" i="315" s="1"/>
  <c r="H98" i="315"/>
  <c r="G98" i="315"/>
  <c r="E98" i="315"/>
  <c r="F98" i="315" s="1"/>
  <c r="V97" i="315"/>
  <c r="R97" i="315"/>
  <c r="P100" i="315" s="1"/>
  <c r="K97" i="315"/>
  <c r="I97" i="315"/>
  <c r="J97" i="315" s="1"/>
  <c r="H100" i="315" s="1"/>
  <c r="H97" i="315"/>
  <c r="G97" i="315"/>
  <c r="E97" i="315"/>
  <c r="F97" i="315" s="1"/>
  <c r="X96" i="315"/>
  <c r="P102" i="315" s="1"/>
  <c r="V96" i="315"/>
  <c r="T96" i="315"/>
  <c r="P99" i="315" s="1"/>
  <c r="R96" i="315"/>
  <c r="K96" i="315"/>
  <c r="I96" i="315"/>
  <c r="J96" i="315" s="1"/>
  <c r="G96" i="315"/>
  <c r="E96" i="315"/>
  <c r="V95" i="315"/>
  <c r="R95" i="315"/>
  <c r="N95" i="315"/>
  <c r="L98" i="315" s="1"/>
  <c r="G95" i="315"/>
  <c r="E95" i="315"/>
  <c r="F95" i="315" s="1"/>
  <c r="V94" i="315"/>
  <c r="R94" i="315"/>
  <c r="N94" i="315"/>
  <c r="L97" i="315" s="1"/>
  <c r="G94" i="315"/>
  <c r="E94" i="315"/>
  <c r="F94" i="315" s="1"/>
  <c r="X93" i="315"/>
  <c r="L102" i="315" s="1"/>
  <c r="V93" i="315"/>
  <c r="T93" i="315"/>
  <c r="L99" i="315" s="1"/>
  <c r="R93" i="315"/>
  <c r="P93" i="315"/>
  <c r="L96" i="315" s="1"/>
  <c r="N93" i="315"/>
  <c r="G93" i="315"/>
  <c r="E93" i="315"/>
  <c r="V92" i="315"/>
  <c r="R92" i="315"/>
  <c r="N92" i="315"/>
  <c r="J92" i="315"/>
  <c r="H95" i="315" s="1"/>
  <c r="AJ91" i="315"/>
  <c r="AI91" i="315"/>
  <c r="AG91" i="315"/>
  <c r="AF91" i="315"/>
  <c r="V91" i="315"/>
  <c r="R91" i="315"/>
  <c r="N91" i="315"/>
  <c r="J91" i="315"/>
  <c r="H94" i="315" s="1"/>
  <c r="X90" i="315"/>
  <c r="H102" i="315" s="1"/>
  <c r="V90" i="315"/>
  <c r="T90" i="315"/>
  <c r="H99" i="315" s="1"/>
  <c r="R90" i="315"/>
  <c r="P90" i="315"/>
  <c r="H96" i="315" s="1"/>
  <c r="N90" i="315"/>
  <c r="L90" i="315"/>
  <c r="H93" i="315" s="1"/>
  <c r="J90" i="315"/>
  <c r="U89" i="315"/>
  <c r="Q89" i="315"/>
  <c r="M89" i="315"/>
  <c r="I89" i="315"/>
  <c r="E89" i="315"/>
  <c r="U88" i="315"/>
  <c r="Q88" i="315"/>
  <c r="M88" i="315"/>
  <c r="I88" i="315"/>
  <c r="E88" i="315"/>
  <c r="W66" i="315"/>
  <c r="U66" i="315"/>
  <c r="V66" i="315" s="1"/>
  <c r="S66" i="315"/>
  <c r="Q66" i="315"/>
  <c r="R66" i="315" s="1"/>
  <c r="P66" i="315"/>
  <c r="O66" i="315"/>
  <c r="M66" i="315"/>
  <c r="K66" i="315"/>
  <c r="I66" i="315"/>
  <c r="J66" i="315" s="1"/>
  <c r="H66" i="315"/>
  <c r="G66" i="315"/>
  <c r="E66" i="315"/>
  <c r="F66" i="315" s="1"/>
  <c r="W65" i="315"/>
  <c r="U65" i="315"/>
  <c r="V65" i="315" s="1"/>
  <c r="S65" i="315"/>
  <c r="Q65" i="315"/>
  <c r="R65" i="315" s="1"/>
  <c r="P65" i="315"/>
  <c r="O65" i="315"/>
  <c r="M65" i="315"/>
  <c r="K65" i="315"/>
  <c r="I65" i="315"/>
  <c r="J65" i="315" s="1"/>
  <c r="H65" i="315"/>
  <c r="G65" i="315"/>
  <c r="E65" i="315"/>
  <c r="F65" i="315" s="1"/>
  <c r="W64" i="315"/>
  <c r="U64" i="315"/>
  <c r="V64" i="315" s="1"/>
  <c r="S64" i="315"/>
  <c r="Q64" i="315"/>
  <c r="R64" i="315" s="1"/>
  <c r="O64" i="315"/>
  <c r="M64" i="315"/>
  <c r="N64" i="315" s="1"/>
  <c r="K64" i="315"/>
  <c r="I64" i="315"/>
  <c r="J64" i="315" s="1"/>
  <c r="G64" i="315"/>
  <c r="E64" i="315"/>
  <c r="Z63" i="315"/>
  <c r="S63" i="315"/>
  <c r="Q63" i="315"/>
  <c r="R63" i="315" s="1"/>
  <c r="O63" i="315"/>
  <c r="M63" i="315"/>
  <c r="N63" i="315" s="1"/>
  <c r="K63" i="315"/>
  <c r="I63" i="315"/>
  <c r="J63" i="315" s="1"/>
  <c r="G63" i="315"/>
  <c r="E63" i="315"/>
  <c r="F63" i="315" s="1"/>
  <c r="Z62" i="315"/>
  <c r="S62" i="315"/>
  <c r="Q62" i="315"/>
  <c r="R62" i="315" s="1"/>
  <c r="O62" i="315"/>
  <c r="M62" i="315"/>
  <c r="K62" i="315"/>
  <c r="I62" i="315"/>
  <c r="J62" i="315" s="1"/>
  <c r="G62" i="315"/>
  <c r="E62" i="315"/>
  <c r="F62" i="315" s="1"/>
  <c r="AB61" i="315"/>
  <c r="X64" i="315" s="1"/>
  <c r="Z61" i="315"/>
  <c r="S61" i="315"/>
  <c r="Q61" i="315"/>
  <c r="R61" i="315" s="1"/>
  <c r="O61" i="315"/>
  <c r="M61" i="315"/>
  <c r="N61" i="315" s="1"/>
  <c r="K61" i="315"/>
  <c r="I61" i="315"/>
  <c r="J61" i="315" s="1"/>
  <c r="G61" i="315"/>
  <c r="E61" i="315"/>
  <c r="Z60" i="315"/>
  <c r="V60" i="315"/>
  <c r="T66" i="315" s="1"/>
  <c r="O60" i="315"/>
  <c r="M60" i="315"/>
  <c r="L60" i="315"/>
  <c r="K60" i="315"/>
  <c r="I60" i="315"/>
  <c r="J60" i="315" s="1"/>
  <c r="G60" i="315"/>
  <c r="E60" i="315"/>
  <c r="F60" i="315" s="1"/>
  <c r="Z59" i="315"/>
  <c r="X65" i="315" s="1"/>
  <c r="V59" i="315"/>
  <c r="T65" i="315" s="1"/>
  <c r="O59" i="315"/>
  <c r="M59" i="315"/>
  <c r="N59" i="315" s="1"/>
  <c r="L65" i="315" s="1"/>
  <c r="L59" i="315"/>
  <c r="K59" i="315"/>
  <c r="I59" i="315"/>
  <c r="J59" i="315" s="1"/>
  <c r="G59" i="315"/>
  <c r="E59" i="315"/>
  <c r="F59" i="315" s="1"/>
  <c r="AB58" i="315"/>
  <c r="T64" i="315" s="1"/>
  <c r="Z58" i="315"/>
  <c r="X58" i="315"/>
  <c r="T61" i="315" s="1"/>
  <c r="V58" i="315"/>
  <c r="O58" i="315"/>
  <c r="M58" i="315"/>
  <c r="N58" i="315" s="1"/>
  <c r="K58" i="315"/>
  <c r="I58" i="315"/>
  <c r="J58" i="315" s="1"/>
  <c r="G58" i="315"/>
  <c r="E58" i="315"/>
  <c r="F58" i="315" s="1"/>
  <c r="Z57" i="315"/>
  <c r="V57" i="315"/>
  <c r="R57" i="315"/>
  <c r="P60" i="315" s="1"/>
  <c r="K57" i="315"/>
  <c r="I57" i="315"/>
  <c r="J57" i="315" s="1"/>
  <c r="H60" i="315" s="1"/>
  <c r="H57" i="315"/>
  <c r="G57" i="315"/>
  <c r="E57" i="315"/>
  <c r="F57" i="315" s="1"/>
  <c r="Z56" i="315"/>
  <c r="V56" i="315"/>
  <c r="R56" i="315"/>
  <c r="P59" i="315" s="1"/>
  <c r="K56" i="315"/>
  <c r="I56" i="315"/>
  <c r="J56" i="315" s="1"/>
  <c r="H59" i="315" s="1"/>
  <c r="H56" i="315"/>
  <c r="G56" i="315"/>
  <c r="E56" i="315"/>
  <c r="F56" i="315" s="1"/>
  <c r="AB55" i="315"/>
  <c r="P64" i="315" s="1"/>
  <c r="Z55" i="315"/>
  <c r="X55" i="315"/>
  <c r="P61" i="315" s="1"/>
  <c r="V55" i="315"/>
  <c r="T55" i="315"/>
  <c r="P58" i="315" s="1"/>
  <c r="R55" i="315"/>
  <c r="K55" i="315"/>
  <c r="I55" i="315"/>
  <c r="J55" i="315" s="1"/>
  <c r="G55" i="315"/>
  <c r="E55" i="315"/>
  <c r="Z54" i="315"/>
  <c r="V54" i="315"/>
  <c r="R54" i="315"/>
  <c r="N54" i="315"/>
  <c r="L57" i="315" s="1"/>
  <c r="G54" i="315"/>
  <c r="E54" i="315"/>
  <c r="F54" i="315" s="1"/>
  <c r="Z53" i="315"/>
  <c r="V53" i="315"/>
  <c r="R53" i="315"/>
  <c r="N53" i="315"/>
  <c r="L56" i="315" s="1"/>
  <c r="G53" i="315"/>
  <c r="E53" i="315"/>
  <c r="F53" i="315" s="1"/>
  <c r="AB52" i="315"/>
  <c r="L64" i="315" s="1"/>
  <c r="Z52" i="315"/>
  <c r="X52" i="315"/>
  <c r="L61" i="315" s="1"/>
  <c r="V52" i="315"/>
  <c r="T52" i="315"/>
  <c r="L58" i="315" s="1"/>
  <c r="R52" i="315"/>
  <c r="P52" i="315"/>
  <c r="L55" i="315" s="1"/>
  <c r="N52" i="315"/>
  <c r="G52" i="315"/>
  <c r="E52" i="315"/>
  <c r="Z51" i="315"/>
  <c r="V51" i="315"/>
  <c r="R51" i="315"/>
  <c r="N51" i="315"/>
  <c r="J51" i="315"/>
  <c r="H54" i="315" s="1"/>
  <c r="AN50" i="315"/>
  <c r="AM50" i="315"/>
  <c r="AK50" i="315"/>
  <c r="AJ50" i="315"/>
  <c r="Z50" i="315"/>
  <c r="V50" i="315"/>
  <c r="R50" i="315"/>
  <c r="N50" i="315"/>
  <c r="J50" i="315"/>
  <c r="H53" i="315" s="1"/>
  <c r="AB49" i="315"/>
  <c r="H64" i="315" s="1"/>
  <c r="Z49" i="315"/>
  <c r="X49" i="315"/>
  <c r="H61" i="315" s="1"/>
  <c r="V49" i="315"/>
  <c r="T49" i="315"/>
  <c r="H58" i="315" s="1"/>
  <c r="R49" i="315"/>
  <c r="P49" i="315"/>
  <c r="H55" i="315" s="1"/>
  <c r="N49" i="315"/>
  <c r="L49" i="315"/>
  <c r="H52" i="315" s="1"/>
  <c r="J49" i="315"/>
  <c r="Y48" i="315"/>
  <c r="U48" i="315"/>
  <c r="Q48" i="315"/>
  <c r="M48" i="315"/>
  <c r="I48" i="315"/>
  <c r="E48" i="315"/>
  <c r="Y47" i="315"/>
  <c r="U47" i="315"/>
  <c r="Q47" i="315"/>
  <c r="M47" i="315"/>
  <c r="I47" i="315"/>
  <c r="E47" i="315"/>
  <c r="W45" i="315"/>
  <c r="U45" i="315"/>
  <c r="V45" i="315" s="1"/>
  <c r="S45" i="315"/>
  <c r="Q45" i="315"/>
  <c r="R45" i="315" s="1"/>
  <c r="P45" i="315"/>
  <c r="O45" i="315"/>
  <c r="M45" i="315"/>
  <c r="N45" i="315" s="1"/>
  <c r="K45" i="315"/>
  <c r="I45" i="315"/>
  <c r="J45" i="315" s="1"/>
  <c r="H45" i="315"/>
  <c r="G45" i="315"/>
  <c r="E45" i="315"/>
  <c r="F45" i="315" s="1"/>
  <c r="W44" i="315"/>
  <c r="U44" i="315"/>
  <c r="V44" i="315" s="1"/>
  <c r="S44" i="315"/>
  <c r="Q44" i="315"/>
  <c r="R44" i="315" s="1"/>
  <c r="P44" i="315"/>
  <c r="O44" i="315"/>
  <c r="M44" i="315"/>
  <c r="N44" i="315" s="1"/>
  <c r="K44" i="315"/>
  <c r="I44" i="315"/>
  <c r="J44" i="315" s="1"/>
  <c r="H44" i="315"/>
  <c r="G44" i="315"/>
  <c r="E44" i="315"/>
  <c r="F44" i="315" s="1"/>
  <c r="W43" i="315"/>
  <c r="U43" i="315"/>
  <c r="S43" i="315"/>
  <c r="Q43" i="315"/>
  <c r="R43" i="315" s="1"/>
  <c r="O43" i="315"/>
  <c r="M43" i="315"/>
  <c r="N43" i="315" s="1"/>
  <c r="K43" i="315"/>
  <c r="I43" i="315"/>
  <c r="J43" i="315" s="1"/>
  <c r="G43" i="315"/>
  <c r="E43" i="315"/>
  <c r="Z42" i="315"/>
  <c r="S42" i="315"/>
  <c r="Q42" i="315"/>
  <c r="R42" i="315" s="1"/>
  <c r="O42" i="315"/>
  <c r="M42" i="315"/>
  <c r="N42" i="315" s="1"/>
  <c r="K42" i="315"/>
  <c r="I42" i="315"/>
  <c r="J42" i="315" s="1"/>
  <c r="G42" i="315"/>
  <c r="E42" i="315"/>
  <c r="F42" i="315" s="1"/>
  <c r="Z41" i="315"/>
  <c r="S41" i="315"/>
  <c r="Q41" i="315"/>
  <c r="R41" i="315" s="1"/>
  <c r="O41" i="315"/>
  <c r="M41" i="315"/>
  <c r="N41" i="315" s="1"/>
  <c r="K41" i="315"/>
  <c r="I41" i="315"/>
  <c r="J41" i="315" s="1"/>
  <c r="G41" i="315"/>
  <c r="E41" i="315"/>
  <c r="F41" i="315" s="1"/>
  <c r="AB40" i="315"/>
  <c r="X43" i="315" s="1"/>
  <c r="Z40" i="315"/>
  <c r="S40" i="315"/>
  <c r="Q40" i="315"/>
  <c r="R40" i="315" s="1"/>
  <c r="O40" i="315"/>
  <c r="M40" i="315"/>
  <c r="N40" i="315" s="1"/>
  <c r="K40" i="315"/>
  <c r="I40" i="315"/>
  <c r="J40" i="315" s="1"/>
  <c r="G40" i="315"/>
  <c r="E40" i="315"/>
  <c r="Z39" i="315"/>
  <c r="X45" i="315" s="1"/>
  <c r="V39" i="315"/>
  <c r="T45" i="315" s="1"/>
  <c r="O39" i="315"/>
  <c r="M39" i="315"/>
  <c r="N39" i="315" s="1"/>
  <c r="L45" i="315" s="1"/>
  <c r="L39" i="315"/>
  <c r="K39" i="315"/>
  <c r="I39" i="315"/>
  <c r="J39" i="315" s="1"/>
  <c r="G39" i="315"/>
  <c r="E39" i="315"/>
  <c r="F39" i="315" s="1"/>
  <c r="Z38" i="315"/>
  <c r="X44" i="315" s="1"/>
  <c r="V38" i="315"/>
  <c r="T44" i="315" s="1"/>
  <c r="O38" i="315"/>
  <c r="M38" i="315"/>
  <c r="N38" i="315" s="1"/>
  <c r="L44" i="315" s="1"/>
  <c r="L38" i="315"/>
  <c r="K38" i="315"/>
  <c r="I38" i="315"/>
  <c r="J38" i="315" s="1"/>
  <c r="G38" i="315"/>
  <c r="E38" i="315"/>
  <c r="F38" i="315" s="1"/>
  <c r="AB37" i="315"/>
  <c r="T43" i="315" s="1"/>
  <c r="Z37" i="315"/>
  <c r="X37" i="315"/>
  <c r="T40" i="315" s="1"/>
  <c r="V37" i="315"/>
  <c r="O37" i="315"/>
  <c r="M37" i="315"/>
  <c r="N37" i="315" s="1"/>
  <c r="K37" i="315"/>
  <c r="I37" i="315"/>
  <c r="J37" i="315" s="1"/>
  <c r="G37" i="315"/>
  <c r="E37" i="315"/>
  <c r="F37" i="315" s="1"/>
  <c r="Z36" i="315"/>
  <c r="V36" i="315"/>
  <c r="R36" i="315"/>
  <c r="P39" i="315" s="1"/>
  <c r="K36" i="315"/>
  <c r="I36" i="315"/>
  <c r="J36" i="315" s="1"/>
  <c r="H39" i="315" s="1"/>
  <c r="H36" i="315"/>
  <c r="G36" i="315"/>
  <c r="E36" i="315"/>
  <c r="F36" i="315" s="1"/>
  <c r="Z35" i="315"/>
  <c r="V35" i="315"/>
  <c r="R35" i="315"/>
  <c r="P38" i="315" s="1"/>
  <c r="K35" i="315"/>
  <c r="I35" i="315"/>
  <c r="J35" i="315" s="1"/>
  <c r="H38" i="315" s="1"/>
  <c r="H35" i="315"/>
  <c r="G35" i="315"/>
  <c r="E35" i="315"/>
  <c r="F35" i="315" s="1"/>
  <c r="AB34" i="315"/>
  <c r="P43" i="315" s="1"/>
  <c r="Z34" i="315"/>
  <c r="X34" i="315"/>
  <c r="P40" i="315" s="1"/>
  <c r="V34" i="315"/>
  <c r="T34" i="315"/>
  <c r="P37" i="315" s="1"/>
  <c r="R34" i="315"/>
  <c r="K34" i="315"/>
  <c r="I34" i="315"/>
  <c r="J34" i="315" s="1"/>
  <c r="G34" i="315"/>
  <c r="E34" i="315"/>
  <c r="Z33" i="315"/>
  <c r="V33" i="315"/>
  <c r="R33" i="315"/>
  <c r="N33" i="315"/>
  <c r="L36" i="315" s="1"/>
  <c r="G33" i="315"/>
  <c r="E33" i="315"/>
  <c r="F33" i="315" s="1"/>
  <c r="Z32" i="315"/>
  <c r="V32" i="315"/>
  <c r="R32" i="315"/>
  <c r="N32" i="315"/>
  <c r="L35" i="315" s="1"/>
  <c r="G32" i="315"/>
  <c r="E32" i="315"/>
  <c r="F32" i="315" s="1"/>
  <c r="AB31" i="315"/>
  <c r="L43" i="315" s="1"/>
  <c r="Z31" i="315"/>
  <c r="X31" i="315"/>
  <c r="L40" i="315" s="1"/>
  <c r="V31" i="315"/>
  <c r="T31" i="315"/>
  <c r="L37" i="315" s="1"/>
  <c r="R31" i="315"/>
  <c r="P31" i="315"/>
  <c r="L34" i="315" s="1"/>
  <c r="N31" i="315"/>
  <c r="G31" i="315"/>
  <c r="E31" i="315"/>
  <c r="F31" i="315" s="1"/>
  <c r="Z30" i="315"/>
  <c r="V30" i="315"/>
  <c r="R30" i="315"/>
  <c r="N30" i="315"/>
  <c r="J30" i="315"/>
  <c r="H33" i="315" s="1"/>
  <c r="AN29" i="315"/>
  <c r="AM29" i="315"/>
  <c r="AK29" i="315"/>
  <c r="AJ29" i="315"/>
  <c r="Z29" i="315"/>
  <c r="V29" i="315"/>
  <c r="R29" i="315"/>
  <c r="N29" i="315"/>
  <c r="J29" i="315"/>
  <c r="H32" i="315" s="1"/>
  <c r="AB28" i="315"/>
  <c r="H43" i="315" s="1"/>
  <c r="Z28" i="315"/>
  <c r="X28" i="315"/>
  <c r="H40" i="315" s="1"/>
  <c r="V28" i="315"/>
  <c r="T28" i="315"/>
  <c r="H37" i="315" s="1"/>
  <c r="R28" i="315"/>
  <c r="P28" i="315"/>
  <c r="H34" i="315" s="1"/>
  <c r="N28" i="315"/>
  <c r="L28" i="315"/>
  <c r="H31" i="315" s="1"/>
  <c r="J28" i="315"/>
  <c r="Y27" i="315"/>
  <c r="U27" i="315"/>
  <c r="Q27" i="315"/>
  <c r="M27" i="315"/>
  <c r="I27" i="315"/>
  <c r="E27" i="315"/>
  <c r="Y26" i="315"/>
  <c r="U26" i="315"/>
  <c r="Q26" i="315"/>
  <c r="M26" i="315"/>
  <c r="I26" i="315"/>
  <c r="E26" i="315"/>
  <c r="V43" i="315" l="1"/>
  <c r="X66" i="315"/>
  <c r="AM268" i="315"/>
  <c r="AI269" i="315" s="1"/>
  <c r="N100" i="315"/>
  <c r="L103" i="315" s="1"/>
  <c r="X14" i="315"/>
  <c r="N102" i="315"/>
  <c r="X15" i="315"/>
  <c r="AJ94" i="315"/>
  <c r="N65" i="315"/>
  <c r="Z179" i="315"/>
  <c r="U180" i="315" s="1"/>
  <c r="AM53" i="315"/>
  <c r="N66" i="315"/>
  <c r="N60" i="315"/>
  <c r="L66" i="315" s="1"/>
  <c r="AI94" i="315"/>
  <c r="H113" i="315"/>
  <c r="H119" i="315"/>
  <c r="AQ271" i="315"/>
  <c r="N62" i="315"/>
  <c r="F112" i="315"/>
  <c r="F116" i="315"/>
  <c r="AF188" i="315"/>
  <c r="AM44" i="315"/>
  <c r="AE118" i="315"/>
  <c r="AJ41" i="315"/>
  <c r="AC115" i="315"/>
  <c r="AJ97" i="315"/>
  <c r="AM35" i="315"/>
  <c r="AN35" i="315"/>
  <c r="AN65" i="315"/>
  <c r="AQ280" i="315"/>
  <c r="AS231" i="315"/>
  <c r="AQ274" i="315"/>
  <c r="AR249" i="315"/>
  <c r="AI173" i="315"/>
  <c r="AR283" i="315"/>
  <c r="AD109" i="315"/>
  <c r="AL50" i="315"/>
  <c r="AR277" i="315"/>
  <c r="AO29" i="315"/>
  <c r="AN32" i="315"/>
  <c r="AL29" i="315"/>
  <c r="AI164" i="315"/>
  <c r="AJ164" i="315"/>
  <c r="AP268" i="315"/>
  <c r="AK91" i="315"/>
  <c r="AH91" i="315"/>
  <c r="AF182" i="315"/>
  <c r="AG179" i="315"/>
  <c r="AB182" i="315"/>
  <c r="AI32" i="315"/>
  <c r="AE33" i="315" s="1"/>
  <c r="AH29" i="315"/>
  <c r="AI50" i="315"/>
  <c r="AE51" i="315" s="1"/>
  <c r="AJ56" i="315"/>
  <c r="AF94" i="315"/>
  <c r="AF97" i="315"/>
  <c r="AF100" i="315"/>
  <c r="AJ103" i="315"/>
  <c r="AD161" i="315"/>
  <c r="AE161" i="315"/>
  <c r="AA162" i="315" s="1"/>
  <c r="AD167" i="315"/>
  <c r="AJ170" i="315"/>
  <c r="AJ173" i="315"/>
  <c r="AK173" i="315" s="1"/>
  <c r="AA179" i="315"/>
  <c r="W180" i="315" s="1"/>
  <c r="AB185" i="315"/>
  <c r="AR237" i="315"/>
  <c r="AR243" i="315"/>
  <c r="AO277" i="315"/>
  <c r="AO283" i="315"/>
  <c r="AQ286" i="315"/>
  <c r="AI29" i="315"/>
  <c r="AE30" i="315" s="1"/>
  <c r="AM32" i="315"/>
  <c r="AO32" i="315" s="1"/>
  <c r="AJ35" i="315"/>
  <c r="AJ38" i="315"/>
  <c r="AH50" i="315"/>
  <c r="AN56" i="315"/>
  <c r="AJ59" i="315"/>
  <c r="AN62" i="315"/>
  <c r="AM65" i="315"/>
  <c r="AD91" i="315"/>
  <c r="AE91" i="315"/>
  <c r="AA92" i="315" s="1"/>
  <c r="F96" i="315"/>
  <c r="AD97" i="315" s="1"/>
  <c r="AG100" i="315"/>
  <c r="AF112" i="315"/>
  <c r="AB115" i="315"/>
  <c r="AD115" i="315" s="1"/>
  <c r="AH161" i="315"/>
  <c r="AJ167" i="315"/>
  <c r="AC185" i="315"/>
  <c r="AE188" i="315"/>
  <c r="AG188" i="315" s="1"/>
  <c r="AP231" i="315"/>
  <c r="AL234" i="315"/>
  <c r="AO240" i="315"/>
  <c r="AO246" i="315"/>
  <c r="AQ249" i="315"/>
  <c r="F282" i="315"/>
  <c r="AR286" i="315"/>
  <c r="AK38" i="315"/>
  <c r="AK94" i="315"/>
  <c r="AG167" i="315"/>
  <c r="AC182" i="315"/>
  <c r="AH59" i="315"/>
  <c r="AN38" i="315"/>
  <c r="AK41" i="315"/>
  <c r="AN44" i="315"/>
  <c r="AO50" i="315"/>
  <c r="AJ53" i="315"/>
  <c r="AK59" i="315"/>
  <c r="AG97" i="315"/>
  <c r="AI103" i="315"/>
  <c r="AK103" i="315" s="1"/>
  <c r="AA109" i="315"/>
  <c r="W110" i="315" s="1"/>
  <c r="AG109" i="315"/>
  <c r="AB112" i="315"/>
  <c r="AC112" i="315"/>
  <c r="AF118" i="315"/>
  <c r="AK161" i="315"/>
  <c r="AF164" i="315"/>
  <c r="AF167" i="315"/>
  <c r="AG170" i="315"/>
  <c r="F172" i="315"/>
  <c r="AE173" i="315" s="1"/>
  <c r="AA174" i="315" s="1"/>
  <c r="AD179" i="315"/>
  <c r="F181" i="315"/>
  <c r="Z182" i="315" s="1"/>
  <c r="AM231" i="315"/>
  <c r="AI232" i="315" s="1"/>
  <c r="AQ234" i="315"/>
  <c r="AQ237" i="315"/>
  <c r="AR240" i="315"/>
  <c r="AQ243" i="315"/>
  <c r="AR246" i="315"/>
  <c r="AS268" i="315"/>
  <c r="F270" i="315"/>
  <c r="AL271" i="315" s="1"/>
  <c r="AR274" i="315"/>
  <c r="AR280" i="315"/>
  <c r="L286" i="315"/>
  <c r="L280" i="315"/>
  <c r="AL277" i="315"/>
  <c r="AL283" i="315"/>
  <c r="AL268" i="315"/>
  <c r="AM271" i="315"/>
  <c r="AI272" i="315" s="1"/>
  <c r="AN274" i="315"/>
  <c r="AN280" i="315"/>
  <c r="AN286" i="315"/>
  <c r="AN271" i="315"/>
  <c r="AR271" i="315"/>
  <c r="AS271" i="315" s="1"/>
  <c r="AO274" i="315"/>
  <c r="AO280" i="315"/>
  <c r="L281" i="315"/>
  <c r="AO286" i="315"/>
  <c r="AM277" i="315"/>
  <c r="AI278" i="315" s="1"/>
  <c r="AQ277" i="315"/>
  <c r="AS277" i="315" s="1"/>
  <c r="AM283" i="315"/>
  <c r="AI284" i="315" s="1"/>
  <c r="AQ283" i="315"/>
  <c r="AO271" i="315"/>
  <c r="F273" i="315"/>
  <c r="AL274" i="315" s="1"/>
  <c r="AN277" i="315"/>
  <c r="F279" i="315"/>
  <c r="AN283" i="315"/>
  <c r="AP283" i="315" s="1"/>
  <c r="F285" i="315"/>
  <c r="L249" i="315"/>
  <c r="L243" i="315"/>
  <c r="AL240" i="315"/>
  <c r="AL246" i="315"/>
  <c r="AL231" i="315"/>
  <c r="AM234" i="315"/>
  <c r="AI235" i="315" s="1"/>
  <c r="AN237" i="315"/>
  <c r="AN243" i="315"/>
  <c r="AN249" i="315"/>
  <c r="AN234" i="315"/>
  <c r="AR234" i="315"/>
  <c r="AO237" i="315"/>
  <c r="AO243" i="315"/>
  <c r="L244" i="315"/>
  <c r="AO249" i="315"/>
  <c r="AO234" i="315"/>
  <c r="AM240" i="315"/>
  <c r="AI241" i="315" s="1"/>
  <c r="AQ240" i="315"/>
  <c r="AM246" i="315"/>
  <c r="AI247" i="315" s="1"/>
  <c r="AQ246" i="315"/>
  <c r="F236" i="315"/>
  <c r="AL237" i="315" s="1"/>
  <c r="AN240" i="315"/>
  <c r="F242" i="315"/>
  <c r="AN246" i="315"/>
  <c r="F248" i="315"/>
  <c r="AG164" i="315"/>
  <c r="AI170" i="315"/>
  <c r="AF173" i="315"/>
  <c r="AE185" i="315"/>
  <c r="AB188" i="315"/>
  <c r="F163" i="315"/>
  <c r="AE164" i="315" s="1"/>
  <c r="AA165" i="315" s="1"/>
  <c r="AE167" i="315"/>
  <c r="AA168" i="315" s="1"/>
  <c r="AI167" i="315"/>
  <c r="F169" i="315"/>
  <c r="AD170" i="315" s="1"/>
  <c r="AF170" i="315"/>
  <c r="AG173" i="315"/>
  <c r="AA182" i="315"/>
  <c r="W183" i="315" s="1"/>
  <c r="AE182" i="315"/>
  <c r="F184" i="315"/>
  <c r="Z185" i="315" s="1"/>
  <c r="AF185" i="315"/>
  <c r="AC188" i="315"/>
  <c r="F187" i="315"/>
  <c r="Z188" i="315" s="1"/>
  <c r="Z112" i="315"/>
  <c r="AE115" i="315"/>
  <c r="AB118" i="315"/>
  <c r="Z109" i="315"/>
  <c r="AA112" i="315"/>
  <c r="W113" i="315" s="1"/>
  <c r="AE112" i="315"/>
  <c r="F114" i="315"/>
  <c r="Z115" i="315" s="1"/>
  <c r="AF115" i="315"/>
  <c r="AC118" i="315"/>
  <c r="F117" i="315"/>
  <c r="Z118" i="315" s="1"/>
  <c r="AG94" i="315"/>
  <c r="AI100" i="315"/>
  <c r="AF103" i="315"/>
  <c r="F93" i="315"/>
  <c r="AD94" i="315" s="1"/>
  <c r="AE97" i="315"/>
  <c r="AA98" i="315" s="1"/>
  <c r="AI97" i="315"/>
  <c r="F99" i="315"/>
  <c r="AD100" i="315" s="1"/>
  <c r="AJ100" i="315"/>
  <c r="AG103" i="315"/>
  <c r="F102" i="315"/>
  <c r="AD103" i="315" s="1"/>
  <c r="AN53" i="315"/>
  <c r="AO53" i="315" s="1"/>
  <c r="AM62" i="315"/>
  <c r="AJ65" i="315"/>
  <c r="AK53" i="315"/>
  <c r="F55" i="315"/>
  <c r="AI56" i="315" s="1"/>
  <c r="AE57" i="315" s="1"/>
  <c r="AI59" i="315"/>
  <c r="AE60" i="315" s="1"/>
  <c r="AM59" i="315"/>
  <c r="F61" i="315"/>
  <c r="AI62" i="315" s="1"/>
  <c r="AE63" i="315" s="1"/>
  <c r="AJ62" i="315"/>
  <c r="AK65" i="315"/>
  <c r="AM56" i="315"/>
  <c r="AN59" i="315"/>
  <c r="AK62" i="315"/>
  <c r="AK56" i="315"/>
  <c r="AL56" i="315" s="1"/>
  <c r="F52" i="315"/>
  <c r="AH53" i="315" s="1"/>
  <c r="F64" i="315"/>
  <c r="AH65" i="315" s="1"/>
  <c r="AH32" i="315"/>
  <c r="AJ32" i="315"/>
  <c r="AK35" i="315"/>
  <c r="AH38" i="315"/>
  <c r="AM41" i="315"/>
  <c r="AJ44" i="315"/>
  <c r="AK32" i="315"/>
  <c r="F34" i="315"/>
  <c r="AI35" i="315" s="1"/>
  <c r="AE36" i="315" s="1"/>
  <c r="AI38" i="315"/>
  <c r="AE39" i="315" s="1"/>
  <c r="AM38" i="315"/>
  <c r="F40" i="315"/>
  <c r="AH41" i="315" s="1"/>
  <c r="AN41" i="315"/>
  <c r="AK44" i="315"/>
  <c r="F43" i="315"/>
  <c r="AH44" i="315" s="1"/>
  <c r="AM243" i="315" l="1"/>
  <c r="AI244" i="315" s="1"/>
  <c r="AS240" i="315"/>
  <c r="AH56" i="315"/>
  <c r="AC57" i="315" s="1"/>
  <c r="AA188" i="315"/>
  <c r="W189" i="315" s="1"/>
  <c r="AE94" i="315"/>
  <c r="AA95" i="315" s="1"/>
  <c r="AM237" i="315"/>
  <c r="AI238" i="315" s="1"/>
  <c r="AM280" i="315"/>
  <c r="AI281" i="315" s="1"/>
  <c r="AA118" i="315"/>
  <c r="W119" i="315" s="1"/>
  <c r="AH62" i="315"/>
  <c r="AC63" i="315" s="1"/>
  <c r="AO56" i="315"/>
  <c r="AQ29" i="315"/>
  <c r="AE103" i="315"/>
  <c r="AA104" i="315" s="1"/>
  <c r="AK97" i="315"/>
  <c r="AD173" i="315"/>
  <c r="Y174" i="315" s="1"/>
  <c r="AL243" i="315"/>
  <c r="AG244" i="315" s="1"/>
  <c r="AG269" i="315"/>
  <c r="AU268" i="315"/>
  <c r="AC51" i="315"/>
  <c r="AQ50" i="315"/>
  <c r="AC30" i="315"/>
  <c r="AC54" i="315"/>
  <c r="U110" i="315"/>
  <c r="AI109" i="315"/>
  <c r="Y168" i="315"/>
  <c r="AG232" i="315"/>
  <c r="AU231" i="315"/>
  <c r="AC42" i="315"/>
  <c r="AL41" i="315"/>
  <c r="AC33" i="315"/>
  <c r="AP240" i="315"/>
  <c r="AU240" i="315" s="1"/>
  <c r="Y162" i="315"/>
  <c r="AM161" i="315"/>
  <c r="Y171" i="315"/>
  <c r="U119" i="315"/>
  <c r="AG112" i="315"/>
  <c r="U113" i="315"/>
  <c r="U116" i="315"/>
  <c r="AG275" i="315"/>
  <c r="AG238" i="315"/>
  <c r="Y98" i="315"/>
  <c r="AH94" i="315"/>
  <c r="Y95" i="315"/>
  <c r="AI179" i="315"/>
  <c r="AG272" i="315"/>
  <c r="AG284" i="315"/>
  <c r="AO44" i="315"/>
  <c r="AC45" i="315"/>
  <c r="AC39" i="315"/>
  <c r="AL59" i="315"/>
  <c r="AC66" i="315"/>
  <c r="AC60" i="315"/>
  <c r="AG247" i="315"/>
  <c r="AG235" i="315"/>
  <c r="AG182" i="315"/>
  <c r="U189" i="315"/>
  <c r="U186" i="315"/>
  <c r="U183" i="315"/>
  <c r="AK100" i="315"/>
  <c r="Y101" i="315"/>
  <c r="AK167" i="315"/>
  <c r="Y104" i="315"/>
  <c r="Y92" i="315"/>
  <c r="AM91" i="315"/>
  <c r="AG118" i="315"/>
  <c r="AO35" i="315"/>
  <c r="AO62" i="315"/>
  <c r="AO65" i="315"/>
  <c r="AS280" i="315"/>
  <c r="AS274" i="315"/>
  <c r="AS249" i="315"/>
  <c r="AP249" i="315"/>
  <c r="AS283" i="315"/>
  <c r="AU283" i="315" s="1"/>
  <c r="AD112" i="315"/>
  <c r="AL35" i="315"/>
  <c r="AO38" i="315"/>
  <c r="AL53" i="315"/>
  <c r="AP246" i="315"/>
  <c r="AS243" i="315"/>
  <c r="AH170" i="315"/>
  <c r="AK170" i="315"/>
  <c r="AS237" i="315"/>
  <c r="AD185" i="315"/>
  <c r="AK164" i="315"/>
  <c r="AD182" i="315"/>
  <c r="AH164" i="315"/>
  <c r="AL38" i="315"/>
  <c r="AH97" i="315"/>
  <c r="AH100" i="315"/>
  <c r="AL62" i="315"/>
  <c r="AE100" i="315"/>
  <c r="AA101" i="315" s="1"/>
  <c r="AS234" i="315"/>
  <c r="AP277" i="315"/>
  <c r="AU277" i="315" s="1"/>
  <c r="AP274" i="315"/>
  <c r="AS286" i="315"/>
  <c r="AI65" i="315"/>
  <c r="AE66" i="315" s="1"/>
  <c r="AD164" i="315"/>
  <c r="AS246" i="315"/>
  <c r="AM274" i="315"/>
  <c r="AI275" i="315" s="1"/>
  <c r="AH167" i="315"/>
  <c r="AL280" i="315"/>
  <c r="AP271" i="315"/>
  <c r="AU271" i="315" s="1"/>
  <c r="AB286" i="315"/>
  <c r="AM286" i="315" s="1"/>
  <c r="AI287" i="315" s="1"/>
  <c r="AG278" i="315"/>
  <c r="AP286" i="315"/>
  <c r="AP280" i="315"/>
  <c r="AP243" i="315"/>
  <c r="AB249" i="315"/>
  <c r="AM249" i="315" s="1"/>
  <c r="AI250" i="315" s="1"/>
  <c r="AG241" i="315"/>
  <c r="AP237" i="315"/>
  <c r="AP234" i="315"/>
  <c r="AA185" i="315"/>
  <c r="W186" i="315" s="1"/>
  <c r="AH173" i="315"/>
  <c r="AD188" i="315"/>
  <c r="AG185" i="315"/>
  <c r="AE170" i="315"/>
  <c r="AA171" i="315" s="1"/>
  <c r="AG115" i="315"/>
  <c r="AA115" i="315"/>
  <c r="W116" i="315" s="1"/>
  <c r="AD118" i="315"/>
  <c r="AH103" i="315"/>
  <c r="AL65" i="315"/>
  <c r="AI53" i="315"/>
  <c r="AE54" i="315" s="1"/>
  <c r="AO59" i="315"/>
  <c r="AI44" i="315"/>
  <c r="AE45" i="315" s="1"/>
  <c r="AH35" i="315"/>
  <c r="AO41" i="315"/>
  <c r="AL32" i="315"/>
  <c r="AQ32" i="315" s="1"/>
  <c r="AI41" i="315"/>
  <c r="AE42" i="315" s="1"/>
  <c r="AL44" i="315"/>
  <c r="AM167" i="315" l="1"/>
  <c r="AI188" i="315"/>
  <c r="AL249" i="315"/>
  <c r="AU249" i="315" s="1"/>
  <c r="AQ56" i="315"/>
  <c r="AI112" i="315"/>
  <c r="AM94" i="315"/>
  <c r="AL286" i="315"/>
  <c r="AG287" i="315" s="1"/>
  <c r="AM103" i="315"/>
  <c r="AU246" i="315"/>
  <c r="AQ38" i="315"/>
  <c r="AM97" i="315"/>
  <c r="AC36" i="315"/>
  <c r="AQ35" i="315"/>
  <c r="AM173" i="315"/>
  <c r="AU243" i="315"/>
  <c r="AQ62" i="315"/>
  <c r="AQ53" i="315"/>
  <c r="AI118" i="315"/>
  <c r="AQ41" i="315"/>
  <c r="Y165" i="315"/>
  <c r="AM164" i="315"/>
  <c r="AM170" i="315"/>
  <c r="AI115" i="315"/>
  <c r="U114" i="315" s="1"/>
  <c r="AG281" i="315"/>
  <c r="AU280" i="315"/>
  <c r="AU274" i="315"/>
  <c r="AU237" i="315"/>
  <c r="AQ44" i="315"/>
  <c r="AQ59" i="315"/>
  <c r="AQ65" i="315"/>
  <c r="AU234" i="315"/>
  <c r="AI182" i="315"/>
  <c r="AI185" i="315"/>
  <c r="AM100" i="315"/>
  <c r="AC64" i="315" l="1"/>
  <c r="U184" i="315"/>
  <c r="AG250" i="315"/>
  <c r="Y102" i="315"/>
  <c r="AU286" i="315"/>
  <c r="AG279" i="315" s="1"/>
  <c r="U117" i="315"/>
  <c r="Y160" i="315"/>
  <c r="AC43" i="315"/>
  <c r="Y169" i="315"/>
  <c r="Y93" i="315"/>
  <c r="Y163" i="315"/>
  <c r="Y172" i="315"/>
  <c r="Y166" i="315"/>
  <c r="U108" i="315"/>
  <c r="U111" i="315"/>
  <c r="Y96" i="315"/>
  <c r="Y99" i="315"/>
  <c r="Y90" i="315"/>
  <c r="AC40" i="315"/>
  <c r="AC37" i="315"/>
  <c r="AC34" i="315"/>
  <c r="AC28" i="315"/>
  <c r="AC31" i="315"/>
  <c r="AC61" i="315"/>
  <c r="AC52" i="315"/>
  <c r="AC55" i="315"/>
  <c r="AC49" i="315"/>
  <c r="AC58" i="315"/>
  <c r="U178" i="315"/>
  <c r="U181" i="315"/>
  <c r="U187" i="315"/>
  <c r="AG245" i="315"/>
  <c r="AG233" i="315"/>
  <c r="AG248" i="315"/>
  <c r="AG242" i="315"/>
  <c r="AG230" i="315"/>
  <c r="AG239" i="315"/>
  <c r="AG236" i="315"/>
  <c r="AG270" i="315" l="1"/>
  <c r="AG267" i="315"/>
  <c r="AG285" i="315"/>
  <c r="AG282" i="315"/>
  <c r="AG273" i="315"/>
  <c r="AG276" i="315"/>
</calcChain>
</file>

<file path=xl/sharedStrings.xml><?xml version="1.0" encoding="utf-8"?>
<sst xmlns="http://schemas.openxmlformats.org/spreadsheetml/2006/main" count="649" uniqueCount="253">
  <si>
    <t>TEAMBLOWIN</t>
  </si>
  <si>
    <t>順位</t>
  </si>
  <si>
    <t>(勝敗)</t>
  </si>
  <si>
    <t>勝敗</t>
    <rPh sb="0" eb="2">
      <t>ショウハイ</t>
    </rPh>
    <phoneticPr fontId="3"/>
  </si>
  <si>
    <t>得失ｾｯﾄ</t>
    <rPh sb="0" eb="2">
      <t>トクシツ</t>
    </rPh>
    <phoneticPr fontId="3"/>
  </si>
  <si>
    <t>得失点</t>
    <rPh sb="0" eb="2">
      <t>トクシツ</t>
    </rPh>
    <rPh sb="2" eb="3">
      <t>テン</t>
    </rPh>
    <phoneticPr fontId="3"/>
  </si>
  <si>
    <t>勝</t>
    <rPh sb="0" eb="1">
      <t>カチ</t>
    </rPh>
    <phoneticPr fontId="3"/>
  </si>
  <si>
    <t>敗</t>
    <rPh sb="0" eb="1">
      <t>ハイ</t>
    </rPh>
    <phoneticPr fontId="3"/>
  </si>
  <si>
    <t>失</t>
    <rPh sb="0" eb="1">
      <t>シツ</t>
    </rPh>
    <phoneticPr fontId="3"/>
  </si>
  <si>
    <t>差</t>
    <rPh sb="0" eb="1">
      <t>サ</t>
    </rPh>
    <phoneticPr fontId="3"/>
  </si>
  <si>
    <t>勝</t>
    <rPh sb="0" eb="1">
      <t>カ</t>
    </rPh>
    <phoneticPr fontId="3"/>
  </si>
  <si>
    <t>男子２部優勝</t>
    <rPh sb="0" eb="2">
      <t>ダンシ</t>
    </rPh>
    <rPh sb="3" eb="4">
      <t>ブ</t>
    </rPh>
    <rPh sb="4" eb="6">
      <t>ユウショウ</t>
    </rPh>
    <phoneticPr fontId="4"/>
  </si>
  <si>
    <t>男子２部準優勝</t>
    <rPh sb="0" eb="2">
      <t>ダンシ</t>
    </rPh>
    <rPh sb="3" eb="4">
      <t>ブ</t>
    </rPh>
    <rPh sb="4" eb="7">
      <t>ジュンユウショウ</t>
    </rPh>
    <phoneticPr fontId="4"/>
  </si>
  <si>
    <t>男子３部優勝</t>
    <rPh sb="0" eb="2">
      <t>ダンシ</t>
    </rPh>
    <rPh sb="3" eb="4">
      <t>ブ</t>
    </rPh>
    <rPh sb="4" eb="6">
      <t>ユウショウ</t>
    </rPh>
    <phoneticPr fontId="4"/>
  </si>
  <si>
    <t>男子３部準優勝</t>
    <rPh sb="0" eb="2">
      <t>ダンシ</t>
    </rPh>
    <rPh sb="3" eb="4">
      <t>ブ</t>
    </rPh>
    <rPh sb="4" eb="7">
      <t>ジュンユウショウ</t>
    </rPh>
    <phoneticPr fontId="4"/>
  </si>
  <si>
    <t>　結　果　表</t>
    <rPh sb="1" eb="2">
      <t>ムスブ</t>
    </rPh>
    <rPh sb="3" eb="4">
      <t>ハタシ</t>
    </rPh>
    <rPh sb="5" eb="6">
      <t>ヒョウ</t>
    </rPh>
    <phoneticPr fontId="4"/>
  </si>
  <si>
    <t xml:space="preserve">   ☆お手数ですが正確に記入してください。</t>
    <rPh sb="5" eb="7">
      <t>テスウ</t>
    </rPh>
    <rPh sb="10" eb="12">
      <t>セイカク</t>
    </rPh>
    <rPh sb="13" eb="15">
      <t>キニュウ</t>
    </rPh>
    <phoneticPr fontId="4"/>
  </si>
  <si>
    <t xml:space="preserve">   　（組合せ表も、できれば添付してください。）</t>
    <rPh sb="5" eb="7">
      <t>クミアワ</t>
    </rPh>
    <rPh sb="8" eb="9">
      <t>ヒョウ</t>
    </rPh>
    <rPh sb="15" eb="17">
      <t>テンプ</t>
    </rPh>
    <phoneticPr fontId="4"/>
  </si>
  <si>
    <t>順　　位</t>
    <rPh sb="0" eb="1">
      <t>ジュン</t>
    </rPh>
    <rPh sb="3" eb="4">
      <t>クライ</t>
    </rPh>
    <phoneticPr fontId="4"/>
  </si>
  <si>
    <t>酒商ながはら</t>
    <rPh sb="0" eb="1">
      <t>サケ</t>
    </rPh>
    <rPh sb="1" eb="2">
      <t>ショウ</t>
    </rPh>
    <phoneticPr fontId="3"/>
  </si>
  <si>
    <t>男子４部優勝</t>
    <rPh sb="0" eb="2">
      <t>ダンシ</t>
    </rPh>
    <rPh sb="3" eb="4">
      <t>ブ</t>
    </rPh>
    <rPh sb="4" eb="6">
      <t>ユウショウ</t>
    </rPh>
    <phoneticPr fontId="4"/>
  </si>
  <si>
    <t>男子４部準優勝</t>
    <rPh sb="0" eb="2">
      <t>ダンシ</t>
    </rPh>
    <rPh sb="3" eb="4">
      <t>ブ</t>
    </rPh>
    <rPh sb="4" eb="7">
      <t>ジュンユウショウ</t>
    </rPh>
    <phoneticPr fontId="4"/>
  </si>
  <si>
    <t>得</t>
    <phoneticPr fontId="3"/>
  </si>
  <si>
    <t>女子２部優勝</t>
    <rPh sb="0" eb="2">
      <t>ジョシ</t>
    </rPh>
    <rPh sb="3" eb="4">
      <t>ブ</t>
    </rPh>
    <rPh sb="4" eb="6">
      <t>ユウショウ</t>
    </rPh>
    <phoneticPr fontId="4"/>
  </si>
  <si>
    <t>女子２部準優勝</t>
    <rPh sb="0" eb="2">
      <t>ジョシ</t>
    </rPh>
    <rPh sb="3" eb="4">
      <t>ブ</t>
    </rPh>
    <rPh sb="4" eb="7">
      <t>ジュンユウショウ</t>
    </rPh>
    <phoneticPr fontId="4"/>
  </si>
  <si>
    <t>YONDEN</t>
  </si>
  <si>
    <t>トーヨ</t>
  </si>
  <si>
    <t>タイム</t>
  </si>
  <si>
    <t>市民スポーツ祭</t>
    <rPh sb="0" eb="2">
      <t>シミン</t>
    </rPh>
    <rPh sb="6" eb="7">
      <t>サイ</t>
    </rPh>
    <phoneticPr fontId="4"/>
  </si>
  <si>
    <t>女子４部優勝</t>
    <rPh sb="0" eb="2">
      <t>ジョシ</t>
    </rPh>
    <rPh sb="3" eb="4">
      <t>ブ</t>
    </rPh>
    <rPh sb="4" eb="6">
      <t>ユウショウ</t>
    </rPh>
    <phoneticPr fontId="4"/>
  </si>
  <si>
    <t>－</t>
    <phoneticPr fontId="4"/>
  </si>
  <si>
    <t>備考欄</t>
    <rPh sb="0" eb="2">
      <t>ビコウ</t>
    </rPh>
    <rPh sb="2" eb="3">
      <t>ラン</t>
    </rPh>
    <phoneticPr fontId="4"/>
  </si>
  <si>
    <t>女子４部準優勝</t>
    <rPh sb="0" eb="2">
      <t>ジョシ</t>
    </rPh>
    <rPh sb="3" eb="4">
      <t>ブ</t>
    </rPh>
    <rPh sb="4" eb="7">
      <t>ジュンユウショウ</t>
    </rPh>
    <phoneticPr fontId="4"/>
  </si>
  <si>
    <t>IBC</t>
  </si>
  <si>
    <t>土居中学校</t>
  </si>
  <si>
    <t>順　位</t>
    <rPh sb="0" eb="1">
      <t>ジュン</t>
    </rPh>
    <rPh sb="2" eb="3">
      <t>クライ</t>
    </rPh>
    <phoneticPr fontId="4"/>
  </si>
  <si>
    <t>優　勝</t>
    <rPh sb="0" eb="1">
      <t>ユウ</t>
    </rPh>
    <rPh sb="2" eb="3">
      <t>カツ</t>
    </rPh>
    <phoneticPr fontId="4"/>
  </si>
  <si>
    <t>準 優 勝</t>
    <rPh sb="0" eb="1">
      <t>ジュン</t>
    </rPh>
    <rPh sb="2" eb="3">
      <t>ユウ</t>
    </rPh>
    <rPh sb="4" eb="5">
      <t>カツ</t>
    </rPh>
    <phoneticPr fontId="4"/>
  </si>
  <si>
    <t>第 ３ 位</t>
    <rPh sb="0" eb="1">
      <t>ダイ</t>
    </rPh>
    <rPh sb="4" eb="5">
      <t>イ</t>
    </rPh>
    <phoneticPr fontId="4"/>
  </si>
  <si>
    <t xml:space="preserve"> バドミントン</t>
    <phoneticPr fontId="4"/>
  </si>
  <si>
    <t>加地龍太</t>
    <rPh sb="0" eb="4">
      <t>カジリュウタ</t>
    </rPh>
    <phoneticPr fontId="46"/>
  </si>
  <si>
    <t>尾崎謙二</t>
    <rPh sb="0" eb="4">
      <t>オザキケンジ</t>
    </rPh>
    <phoneticPr fontId="46"/>
  </si>
  <si>
    <t>田辺晃士</t>
    <rPh sb="0" eb="2">
      <t>タナベ</t>
    </rPh>
    <rPh sb="2" eb="3">
      <t>アキラ</t>
    </rPh>
    <rPh sb="3" eb="4">
      <t>シ</t>
    </rPh>
    <phoneticPr fontId="46"/>
  </si>
  <si>
    <t>高橋善子</t>
    <rPh sb="0" eb="2">
      <t>タカハシ</t>
    </rPh>
    <rPh sb="2" eb="4">
      <t>ヨシコ</t>
    </rPh>
    <phoneticPr fontId="46"/>
  </si>
  <si>
    <t>酒商ながはら</t>
    <rPh sb="0" eb="2">
      <t>サケショウ</t>
    </rPh>
    <phoneticPr fontId="46"/>
  </si>
  <si>
    <t>長原芽美</t>
    <rPh sb="0" eb="4">
      <t>ナガハラメグミ</t>
    </rPh>
    <phoneticPr fontId="46"/>
  </si>
  <si>
    <t>堀江かいと</t>
    <rPh sb="0" eb="2">
      <t>ホリエ</t>
    </rPh>
    <phoneticPr fontId="46"/>
  </si>
  <si>
    <t>尾崎　慎</t>
    <rPh sb="0" eb="2">
      <t>オザキ</t>
    </rPh>
    <rPh sb="3" eb="4">
      <t>シン</t>
    </rPh>
    <phoneticPr fontId="46"/>
  </si>
  <si>
    <t>関川クラブ</t>
    <rPh sb="0" eb="2">
      <t>セキガワ</t>
    </rPh>
    <phoneticPr fontId="46"/>
  </si>
  <si>
    <t>伊藤洸弥</t>
    <rPh sb="0" eb="4">
      <t>イトウコウヤ</t>
    </rPh>
    <phoneticPr fontId="46"/>
  </si>
  <si>
    <t>内藤颯太</t>
    <rPh sb="0" eb="2">
      <t>ナイトウ</t>
    </rPh>
    <rPh sb="2" eb="4">
      <t>ソウタ</t>
    </rPh>
    <phoneticPr fontId="46"/>
  </si>
  <si>
    <t>土居中学校</t>
    <rPh sb="0" eb="5">
      <t>ドイチュウガッコウ</t>
    </rPh>
    <phoneticPr fontId="46"/>
  </si>
  <si>
    <t>近藤慎之介</t>
    <rPh sb="0" eb="2">
      <t>コンドウ</t>
    </rPh>
    <rPh sb="2" eb="5">
      <t>シンノスケ</t>
    </rPh>
    <phoneticPr fontId="46"/>
  </si>
  <si>
    <t>山内稜太</t>
    <rPh sb="0" eb="2">
      <t>ヤマウチ</t>
    </rPh>
    <rPh sb="2" eb="4">
      <t>リョウタ</t>
    </rPh>
    <phoneticPr fontId="46"/>
  </si>
  <si>
    <t>眞鍋蒼志</t>
    <rPh sb="0" eb="2">
      <t>マナベ</t>
    </rPh>
    <rPh sb="2" eb="3">
      <t>アオイ</t>
    </rPh>
    <rPh sb="3" eb="4">
      <t>シ</t>
    </rPh>
    <phoneticPr fontId="46"/>
  </si>
  <si>
    <t>森　秀成</t>
    <rPh sb="0" eb="1">
      <t>モリ</t>
    </rPh>
    <rPh sb="2" eb="3">
      <t>シュウ</t>
    </rPh>
    <rPh sb="3" eb="4">
      <t>セイ</t>
    </rPh>
    <phoneticPr fontId="46"/>
  </si>
  <si>
    <t>船越瑛太</t>
    <rPh sb="0" eb="2">
      <t>フナコシ</t>
    </rPh>
    <rPh sb="2" eb="4">
      <t>エイタ</t>
    </rPh>
    <phoneticPr fontId="46"/>
  </si>
  <si>
    <t>近藤靖宏</t>
    <rPh sb="0" eb="2">
      <t>コンドウ</t>
    </rPh>
    <rPh sb="2" eb="4">
      <t>ヤスヒロ</t>
    </rPh>
    <phoneticPr fontId="46"/>
  </si>
  <si>
    <t>森髙遥陽</t>
    <rPh sb="0" eb="2">
      <t>モリタカ</t>
    </rPh>
    <rPh sb="2" eb="3">
      <t>ハルカ</t>
    </rPh>
    <rPh sb="3" eb="4">
      <t>ヨウ</t>
    </rPh>
    <phoneticPr fontId="46"/>
  </si>
  <si>
    <t>鴨田雅斗</t>
    <rPh sb="0" eb="3">
      <t>カモダマサ</t>
    </rPh>
    <rPh sb="3" eb="4">
      <t>ト</t>
    </rPh>
    <phoneticPr fontId="46"/>
  </si>
  <si>
    <t>近藤翔天</t>
    <rPh sb="0" eb="2">
      <t>コンドウ</t>
    </rPh>
    <rPh sb="2" eb="3">
      <t>ショウ</t>
    </rPh>
    <rPh sb="3" eb="4">
      <t>テン</t>
    </rPh>
    <phoneticPr fontId="46"/>
  </si>
  <si>
    <t>近藤紳凱</t>
    <rPh sb="0" eb="2">
      <t>コンドウ</t>
    </rPh>
    <rPh sb="2" eb="3">
      <t>シン</t>
    </rPh>
    <rPh sb="3" eb="4">
      <t>ガイ</t>
    </rPh>
    <phoneticPr fontId="46"/>
  </si>
  <si>
    <t>井川虹七</t>
    <rPh sb="0" eb="2">
      <t>イカワ</t>
    </rPh>
    <rPh sb="2" eb="3">
      <t>ニジ</t>
    </rPh>
    <rPh sb="3" eb="4">
      <t>ナナ</t>
    </rPh>
    <phoneticPr fontId="46"/>
  </si>
  <si>
    <t>井川あはね</t>
    <rPh sb="0" eb="2">
      <t>イカワ</t>
    </rPh>
    <phoneticPr fontId="46"/>
  </si>
  <si>
    <t>松尾海里</t>
    <rPh sb="0" eb="4">
      <t>マツオカイリ</t>
    </rPh>
    <phoneticPr fontId="46"/>
  </si>
  <si>
    <t>池内一優</t>
    <rPh sb="0" eb="4">
      <t>イケウチイチユウ</t>
    </rPh>
    <phoneticPr fontId="46"/>
  </si>
  <si>
    <t>藤田夢那</t>
    <rPh sb="0" eb="2">
      <t>フジタ</t>
    </rPh>
    <rPh sb="2" eb="3">
      <t>ユメ</t>
    </rPh>
    <rPh sb="3" eb="4">
      <t>ナ</t>
    </rPh>
    <phoneticPr fontId="46"/>
  </si>
  <si>
    <t>山下優依</t>
    <rPh sb="0" eb="2">
      <t>ヤマシタ</t>
    </rPh>
    <rPh sb="2" eb="4">
      <t>ユイ</t>
    </rPh>
    <phoneticPr fontId="46"/>
  </si>
  <si>
    <t>安岡虹音</t>
    <rPh sb="0" eb="2">
      <t>ヤスオカ</t>
    </rPh>
    <rPh sb="2" eb="3">
      <t>ニジ</t>
    </rPh>
    <rPh sb="3" eb="4">
      <t>オン</t>
    </rPh>
    <phoneticPr fontId="46"/>
  </si>
  <si>
    <t>橋本万佑</t>
    <rPh sb="0" eb="2">
      <t>ハシモト</t>
    </rPh>
    <rPh sb="2" eb="3">
      <t>マン</t>
    </rPh>
    <rPh sb="3" eb="4">
      <t>ユウ</t>
    </rPh>
    <phoneticPr fontId="46"/>
  </si>
  <si>
    <t>續木友葵</t>
    <rPh sb="0" eb="2">
      <t>ツズキキ</t>
    </rPh>
    <rPh sb="2" eb="3">
      <t>トモ</t>
    </rPh>
    <rPh sb="3" eb="4">
      <t>アオイ</t>
    </rPh>
    <phoneticPr fontId="46"/>
  </si>
  <si>
    <t>猪川ももか</t>
    <rPh sb="0" eb="2">
      <t>イノカワ</t>
    </rPh>
    <phoneticPr fontId="46"/>
  </si>
  <si>
    <t>山中杏里</t>
    <rPh sb="0" eb="4">
      <t>ヤマナカアンリ</t>
    </rPh>
    <phoneticPr fontId="46"/>
  </si>
  <si>
    <t>山中芽依</t>
    <rPh sb="0" eb="2">
      <t>ヤマナカ</t>
    </rPh>
    <rPh sb="2" eb="3">
      <t>メ</t>
    </rPh>
    <rPh sb="3" eb="4">
      <t>イ</t>
    </rPh>
    <phoneticPr fontId="46"/>
  </si>
  <si>
    <t>眞鍋心優</t>
    <rPh sb="0" eb="4">
      <t>マナベシンユウ</t>
    </rPh>
    <phoneticPr fontId="46"/>
  </si>
  <si>
    <t>石井ひまり</t>
    <rPh sb="0" eb="2">
      <t>イシイ</t>
    </rPh>
    <phoneticPr fontId="46"/>
  </si>
  <si>
    <t>清水梨緒奈</t>
    <rPh sb="0" eb="2">
      <t>シミズ</t>
    </rPh>
    <rPh sb="2" eb="3">
      <t>ナシ</t>
    </rPh>
    <rPh sb="3" eb="4">
      <t>オ</t>
    </rPh>
    <rPh sb="4" eb="5">
      <t>ナ</t>
    </rPh>
    <phoneticPr fontId="46"/>
  </si>
  <si>
    <t>井川優杏</t>
    <rPh sb="0" eb="3">
      <t>イカワユウ</t>
    </rPh>
    <rPh sb="3" eb="4">
      <t>アン</t>
    </rPh>
    <phoneticPr fontId="46"/>
  </si>
  <si>
    <t>山本健太</t>
    <rPh sb="0" eb="2">
      <t>ヤマモト</t>
    </rPh>
    <rPh sb="2" eb="4">
      <t>ケンタ</t>
    </rPh>
    <phoneticPr fontId="46"/>
  </si>
  <si>
    <t>合田雄太</t>
    <rPh sb="0" eb="2">
      <t>ゴウダ</t>
    </rPh>
    <rPh sb="2" eb="4">
      <t>ユウタ</t>
    </rPh>
    <phoneticPr fontId="46"/>
  </si>
  <si>
    <t>寺尾孝介</t>
    <rPh sb="0" eb="2">
      <t>テラオ</t>
    </rPh>
    <rPh sb="2" eb="4">
      <t>コウスケ</t>
    </rPh>
    <phoneticPr fontId="46"/>
  </si>
  <si>
    <t>曽我部雄斗</t>
    <rPh sb="0" eb="4">
      <t>ソガベユウ</t>
    </rPh>
    <rPh sb="4" eb="5">
      <t>ト</t>
    </rPh>
    <phoneticPr fontId="46"/>
  </si>
  <si>
    <t>近藤康太</t>
    <rPh sb="0" eb="2">
      <t>コンドウ</t>
    </rPh>
    <rPh sb="2" eb="4">
      <t>コウタ</t>
    </rPh>
    <phoneticPr fontId="46"/>
  </si>
  <si>
    <t>松大OB</t>
    <rPh sb="0" eb="2">
      <t>マツヒロ</t>
    </rPh>
    <phoneticPr fontId="46"/>
  </si>
  <si>
    <t>曽我部恭平</t>
    <rPh sb="0" eb="5">
      <t>ソガベキョウヘイ</t>
    </rPh>
    <phoneticPr fontId="46"/>
  </si>
  <si>
    <t>鈴木将司</t>
    <rPh sb="0" eb="2">
      <t>スズキ</t>
    </rPh>
    <rPh sb="2" eb="4">
      <t>マサシ</t>
    </rPh>
    <phoneticPr fontId="46"/>
  </si>
  <si>
    <t>赤石クラブ</t>
    <rPh sb="0" eb="2">
      <t>アカイシ</t>
    </rPh>
    <phoneticPr fontId="46"/>
  </si>
  <si>
    <t>仙波史也</t>
    <rPh sb="0" eb="4">
      <t>センバフミヤ</t>
    </rPh>
    <phoneticPr fontId="46"/>
  </si>
  <si>
    <t>近藤佑哉</t>
    <rPh sb="0" eb="2">
      <t>コンドウ</t>
    </rPh>
    <rPh sb="2" eb="4">
      <t>ユウヤ</t>
    </rPh>
    <phoneticPr fontId="46"/>
  </si>
  <si>
    <t>白川律稀</t>
    <rPh sb="0" eb="4">
      <t>シラカワリツキ</t>
    </rPh>
    <phoneticPr fontId="46"/>
  </si>
  <si>
    <t>男子３部</t>
    <rPh sb="0" eb="2">
      <t>ダンシ</t>
    </rPh>
    <rPh sb="3" eb="4">
      <t>ブ</t>
    </rPh>
    <phoneticPr fontId="46"/>
  </si>
  <si>
    <t>郭　昊</t>
    <rPh sb="0" eb="1">
      <t>カク</t>
    </rPh>
    <rPh sb="2" eb="3">
      <t>コウ</t>
    </rPh>
    <phoneticPr fontId="46"/>
  </si>
  <si>
    <t>續木　正</t>
    <rPh sb="0" eb="2">
      <t>ツズキキ</t>
    </rPh>
    <rPh sb="3" eb="4">
      <t>セイ</t>
    </rPh>
    <phoneticPr fontId="46"/>
  </si>
  <si>
    <t>鈴木莉彩</t>
    <rPh sb="0" eb="2">
      <t>スズキ</t>
    </rPh>
    <rPh sb="2" eb="3">
      <t>リ</t>
    </rPh>
    <rPh sb="3" eb="4">
      <t>サイ</t>
    </rPh>
    <phoneticPr fontId="46"/>
  </si>
  <si>
    <t>新宮中学校</t>
    <rPh sb="0" eb="5">
      <t>シングウチュウガッコウ</t>
    </rPh>
    <phoneticPr fontId="46"/>
  </si>
  <si>
    <t>内田琴羽</t>
    <rPh sb="0" eb="2">
      <t>ウチダ</t>
    </rPh>
    <rPh sb="2" eb="3">
      <t>コト</t>
    </rPh>
    <rPh sb="3" eb="4">
      <t>ハ</t>
    </rPh>
    <phoneticPr fontId="46"/>
  </si>
  <si>
    <t>大石修伍</t>
    <rPh sb="0" eb="2">
      <t>オオイシ</t>
    </rPh>
    <rPh sb="2" eb="3">
      <t>オサム</t>
    </rPh>
    <rPh sb="3" eb="4">
      <t>ゴ</t>
    </rPh>
    <phoneticPr fontId="46"/>
  </si>
  <si>
    <t>大西英翔</t>
    <rPh sb="0" eb="4">
      <t>オオニシエイショウ</t>
    </rPh>
    <phoneticPr fontId="46"/>
  </si>
  <si>
    <t>山川慶翔</t>
    <rPh sb="0" eb="4">
      <t>ヤマカワケイショウ</t>
    </rPh>
    <phoneticPr fontId="46"/>
  </si>
  <si>
    <t>合田拳斗</t>
    <rPh sb="0" eb="3">
      <t>ゴウダケン</t>
    </rPh>
    <rPh sb="3" eb="4">
      <t>ト</t>
    </rPh>
    <phoneticPr fontId="46"/>
  </si>
  <si>
    <t>石川　蒼</t>
    <rPh sb="0" eb="2">
      <t>イシカワ</t>
    </rPh>
    <rPh sb="3" eb="4">
      <t>アオイ</t>
    </rPh>
    <phoneticPr fontId="46"/>
  </si>
  <si>
    <t>花岡翔也</t>
    <rPh sb="0" eb="2">
      <t>ハナオカ</t>
    </rPh>
    <rPh sb="2" eb="4">
      <t>ショウヤ</t>
    </rPh>
    <phoneticPr fontId="46"/>
  </si>
  <si>
    <t>江口愛紀</t>
    <rPh sb="0" eb="2">
      <t>エグチ</t>
    </rPh>
    <rPh sb="2" eb="3">
      <t>アイ</t>
    </rPh>
    <rPh sb="3" eb="4">
      <t>キ</t>
    </rPh>
    <phoneticPr fontId="46"/>
  </si>
  <si>
    <t>石川祥稀</t>
    <rPh sb="0" eb="2">
      <t>イシカワ</t>
    </rPh>
    <rPh sb="2" eb="3">
      <t>ショウ</t>
    </rPh>
    <rPh sb="3" eb="4">
      <t>キ</t>
    </rPh>
    <phoneticPr fontId="46"/>
  </si>
  <si>
    <t>レッドリボーン軍</t>
    <rPh sb="7" eb="8">
      <t>グン</t>
    </rPh>
    <phoneticPr fontId="46"/>
  </si>
  <si>
    <t>丹　昌子</t>
    <rPh sb="0" eb="1">
      <t>タン</t>
    </rPh>
    <rPh sb="2" eb="4">
      <t>アキコ</t>
    </rPh>
    <phoneticPr fontId="46"/>
  </si>
  <si>
    <t>田邊文子</t>
    <rPh sb="0" eb="2">
      <t>タナベ</t>
    </rPh>
    <rPh sb="2" eb="4">
      <t>フミコ</t>
    </rPh>
    <phoneticPr fontId="46"/>
  </si>
  <si>
    <t>女子２部</t>
    <rPh sb="0" eb="2">
      <t>ジョシ</t>
    </rPh>
    <rPh sb="3" eb="4">
      <t>ブ</t>
    </rPh>
    <phoneticPr fontId="46"/>
  </si>
  <si>
    <t>土居クラブ</t>
    <rPh sb="0" eb="2">
      <t>ドイ</t>
    </rPh>
    <phoneticPr fontId="46"/>
  </si>
  <si>
    <t>阿部一恵</t>
    <rPh sb="0" eb="2">
      <t>アベ</t>
    </rPh>
    <rPh sb="2" eb="4">
      <t>カズエ</t>
    </rPh>
    <phoneticPr fontId="46"/>
  </si>
  <si>
    <t>楠　健一</t>
    <rPh sb="0" eb="1">
      <t>クスノキ</t>
    </rPh>
    <rPh sb="2" eb="4">
      <t>ケンイチ</t>
    </rPh>
    <phoneticPr fontId="46"/>
  </si>
  <si>
    <t>池内善幸</t>
    <rPh sb="0" eb="4">
      <t>イケウチヨシユキ</t>
    </rPh>
    <phoneticPr fontId="46"/>
  </si>
  <si>
    <t>鶴見俊哉</t>
    <rPh sb="0" eb="2">
      <t>ツルミ</t>
    </rPh>
    <rPh sb="2" eb="4">
      <t>トシヤ</t>
    </rPh>
    <phoneticPr fontId="46"/>
  </si>
  <si>
    <t>大林達矢</t>
    <rPh sb="0" eb="2">
      <t>オオバヤシ</t>
    </rPh>
    <rPh sb="2" eb="4">
      <t>タツヤ</t>
    </rPh>
    <phoneticPr fontId="46"/>
  </si>
  <si>
    <t>近藤すみよ</t>
    <rPh sb="0" eb="2">
      <t>コンドウ</t>
    </rPh>
    <phoneticPr fontId="46"/>
  </si>
  <si>
    <t>神野　徹</t>
    <rPh sb="0" eb="2">
      <t>ジンノ</t>
    </rPh>
    <rPh sb="3" eb="4">
      <t>トウル</t>
    </rPh>
    <phoneticPr fontId="46"/>
  </si>
  <si>
    <t>岡本　颯</t>
    <rPh sb="0" eb="2">
      <t>オカモト</t>
    </rPh>
    <rPh sb="3" eb="4">
      <t>ハヤテ</t>
    </rPh>
    <phoneticPr fontId="46"/>
  </si>
  <si>
    <t>森實賢二</t>
    <rPh sb="0" eb="2">
      <t>モリザネ</t>
    </rPh>
    <rPh sb="2" eb="4">
      <t>ケンジ</t>
    </rPh>
    <phoneticPr fontId="46"/>
  </si>
  <si>
    <t>續木晶子</t>
    <rPh sb="0" eb="1">
      <t>ツズキ</t>
    </rPh>
    <rPh sb="1" eb="2">
      <t>キ</t>
    </rPh>
    <rPh sb="2" eb="4">
      <t>アキコ</t>
    </rPh>
    <phoneticPr fontId="46"/>
  </si>
  <si>
    <t>今井教室</t>
    <rPh sb="0" eb="4">
      <t>イマイキョウシツ</t>
    </rPh>
    <phoneticPr fontId="46"/>
  </si>
  <si>
    <t>猪川京子</t>
    <rPh sb="0" eb="2">
      <t>イノカワ</t>
    </rPh>
    <rPh sb="2" eb="4">
      <t>キョウコ</t>
    </rPh>
    <phoneticPr fontId="46"/>
  </si>
  <si>
    <t>田岡勇人</t>
    <rPh sb="0" eb="4">
      <t>タオカユウト</t>
    </rPh>
    <phoneticPr fontId="46"/>
  </si>
  <si>
    <t>長野絢一</t>
    <rPh sb="0" eb="4">
      <t>ナガノジュンイチ</t>
    </rPh>
    <phoneticPr fontId="46"/>
  </si>
  <si>
    <t>今井康浩</t>
    <rPh sb="0" eb="4">
      <t>イマイヤスヒロ</t>
    </rPh>
    <phoneticPr fontId="46"/>
  </si>
  <si>
    <t>井上訓臣</t>
    <rPh sb="0" eb="4">
      <t>イノウエクンシン</t>
    </rPh>
    <phoneticPr fontId="46"/>
  </si>
  <si>
    <t>真鍋英輝</t>
    <rPh sb="0" eb="4">
      <t>マナベヒデキ</t>
    </rPh>
    <phoneticPr fontId="46"/>
  </si>
  <si>
    <t>石川澄広</t>
    <rPh sb="0" eb="2">
      <t>イシカワ</t>
    </rPh>
    <rPh sb="2" eb="4">
      <t>スミヒロ</t>
    </rPh>
    <phoneticPr fontId="46"/>
  </si>
  <si>
    <t>A's</t>
  </si>
  <si>
    <t>今井教室</t>
  </si>
  <si>
    <t>ナチュラルハート</t>
  </si>
  <si>
    <t>レッドリボーン軍</t>
  </si>
  <si>
    <t>サンダーズ</t>
  </si>
  <si>
    <t>新宮中学校</t>
  </si>
  <si>
    <t>赤石クラブ</t>
  </si>
  <si>
    <t>松大OB</t>
  </si>
  <si>
    <t>関川クラブ</t>
  </si>
  <si>
    <t>新宮ﾊﾞﾄﾞﾐﾝﾄﾝ同好会</t>
    <rPh sb="0" eb="2">
      <t>シングウ</t>
    </rPh>
    <rPh sb="10" eb="13">
      <t>ドウコウカイ</t>
    </rPh>
    <phoneticPr fontId="46"/>
  </si>
  <si>
    <t>新宮ﾊﾞﾄﾞﾐﾝﾄﾝ同好会</t>
    <rPh sb="10" eb="13">
      <t>ドウコウカイ</t>
    </rPh>
    <phoneticPr fontId="3"/>
  </si>
  <si>
    <t>100歳以上</t>
    <rPh sb="3" eb="4">
      <t>サイ</t>
    </rPh>
    <rPh sb="4" eb="6">
      <t>イジョウ</t>
    </rPh>
    <phoneticPr fontId="46"/>
  </si>
  <si>
    <t>阿部佳人</t>
    <rPh sb="0" eb="2">
      <t>アベ</t>
    </rPh>
    <rPh sb="2" eb="4">
      <t>ヨシト</t>
    </rPh>
    <phoneticPr fontId="3"/>
  </si>
  <si>
    <t>西原輝一</t>
    <rPh sb="0" eb="2">
      <t>ニシハラ</t>
    </rPh>
    <rPh sb="2" eb="4">
      <t>テルイチ</t>
    </rPh>
    <phoneticPr fontId="3"/>
  </si>
  <si>
    <t>金栄ぺら～ず</t>
    <rPh sb="0" eb="1">
      <t>キン</t>
    </rPh>
    <rPh sb="1" eb="2">
      <t>エイ</t>
    </rPh>
    <phoneticPr fontId="3"/>
  </si>
  <si>
    <t>石川紫</t>
    <rPh sb="0" eb="2">
      <t>イシカワ</t>
    </rPh>
    <rPh sb="2" eb="3">
      <t>ムラサキ</t>
    </rPh>
    <phoneticPr fontId="3"/>
  </si>
  <si>
    <t>宮本麻美</t>
    <rPh sb="0" eb="2">
      <t>ミヤモト</t>
    </rPh>
    <rPh sb="2" eb="4">
      <t>アサミ</t>
    </rPh>
    <phoneticPr fontId="3"/>
  </si>
  <si>
    <t>仲渡理恵子</t>
    <rPh sb="0" eb="1">
      <t>ナカ</t>
    </rPh>
    <rPh sb="1" eb="2">
      <t>ワタリ</t>
    </rPh>
    <rPh sb="2" eb="5">
      <t>リエコ</t>
    </rPh>
    <phoneticPr fontId="3"/>
  </si>
  <si>
    <t>関川クラブ</t>
    <rPh sb="0" eb="2">
      <t>セキガワ</t>
    </rPh>
    <phoneticPr fontId="3"/>
  </si>
  <si>
    <t>15点3ｹﾞｰﾑ</t>
    <rPh sb="2" eb="3">
      <t>テン</t>
    </rPh>
    <phoneticPr fontId="4"/>
  </si>
  <si>
    <t>女子初心者準優勝</t>
    <rPh sb="0" eb="2">
      <t>ジョシ</t>
    </rPh>
    <rPh sb="2" eb="5">
      <t>ショシンシャ</t>
    </rPh>
    <rPh sb="5" eb="8">
      <t>ジュンユウショウ</t>
    </rPh>
    <phoneticPr fontId="4"/>
  </si>
  <si>
    <t>女子初心者優勝</t>
    <rPh sb="0" eb="2">
      <t>ジョシ</t>
    </rPh>
    <rPh sb="2" eb="5">
      <t>ショシンシャ</t>
    </rPh>
    <rPh sb="5" eb="7">
      <t>ユウショウ</t>
    </rPh>
    <phoneticPr fontId="4"/>
  </si>
  <si>
    <t>男子２部Ｂ</t>
    <rPh sb="0" eb="2">
      <t>ダンシ</t>
    </rPh>
    <phoneticPr fontId="3"/>
  </si>
  <si>
    <t>男子２部Ａ</t>
    <rPh sb="0" eb="2">
      <t>ダンシ</t>
    </rPh>
    <phoneticPr fontId="3"/>
  </si>
  <si>
    <t>B1</t>
    <phoneticPr fontId="3"/>
  </si>
  <si>
    <t>A2</t>
    <phoneticPr fontId="3"/>
  </si>
  <si>
    <t>B2</t>
    <phoneticPr fontId="3"/>
  </si>
  <si>
    <t>（2位あがり）</t>
    <phoneticPr fontId="3"/>
  </si>
  <si>
    <t>A1</t>
    <phoneticPr fontId="3"/>
  </si>
  <si>
    <t>男子２部</t>
    <phoneticPr fontId="3"/>
  </si>
  <si>
    <t>３位</t>
    <rPh sb="1" eb="2">
      <t>イ</t>
    </rPh>
    <phoneticPr fontId="4"/>
  </si>
  <si>
    <t>優勝</t>
    <rPh sb="0" eb="2">
      <t>ユウショウ</t>
    </rPh>
    <phoneticPr fontId="4"/>
  </si>
  <si>
    <t>準優勝</t>
    <rPh sb="0" eb="3">
      <t>ジュンユウショウ</t>
    </rPh>
    <phoneticPr fontId="4"/>
  </si>
  <si>
    <t>５位</t>
    <rPh sb="1" eb="2">
      <t>イ</t>
    </rPh>
    <phoneticPr fontId="4"/>
  </si>
  <si>
    <t>６位</t>
    <rPh sb="1" eb="2">
      <t>イ</t>
    </rPh>
    <phoneticPr fontId="4"/>
  </si>
  <si>
    <t>７位</t>
    <rPh sb="1" eb="2">
      <t>イ</t>
    </rPh>
    <phoneticPr fontId="4"/>
  </si>
  <si>
    <t>女子２部・男子３部・年齢100歳以上</t>
    <rPh sb="0" eb="2">
      <t>ジョシ</t>
    </rPh>
    <rPh sb="5" eb="7">
      <t>ダンシ</t>
    </rPh>
    <rPh sb="8" eb="9">
      <t>ブ</t>
    </rPh>
    <rPh sb="10" eb="12">
      <t>ネンレイ</t>
    </rPh>
    <rPh sb="15" eb="16">
      <t>サイ</t>
    </rPh>
    <rPh sb="16" eb="18">
      <t>イジョウ</t>
    </rPh>
    <phoneticPr fontId="3"/>
  </si>
  <si>
    <t>男子２部決勝トーナメント</t>
    <rPh sb="0" eb="2">
      <t>ダンシ</t>
    </rPh>
    <rPh sb="3" eb="4">
      <t>ブ</t>
    </rPh>
    <rPh sb="4" eb="6">
      <t>ケッショウ</t>
    </rPh>
    <phoneticPr fontId="3"/>
  </si>
  <si>
    <t>女子２部・男子３部・年齢100歳以上　決勝トーナメント</t>
    <rPh sb="0" eb="2">
      <t>ジョシ</t>
    </rPh>
    <rPh sb="3" eb="4">
      <t>ブ</t>
    </rPh>
    <rPh sb="5" eb="7">
      <t>ダンシ</t>
    </rPh>
    <rPh sb="8" eb="9">
      <t>ブ</t>
    </rPh>
    <rPh sb="10" eb="12">
      <t>ネンレイ</t>
    </rPh>
    <rPh sb="15" eb="16">
      <t>サイ</t>
    </rPh>
    <rPh sb="16" eb="18">
      <t>イジョウ</t>
    </rPh>
    <rPh sb="19" eb="21">
      <t>ケッショウ</t>
    </rPh>
    <phoneticPr fontId="3"/>
  </si>
  <si>
    <t>男子４部</t>
    <rPh sb="0" eb="2">
      <t>ダンシ</t>
    </rPh>
    <rPh sb="3" eb="4">
      <t>ブ</t>
    </rPh>
    <phoneticPr fontId="3"/>
  </si>
  <si>
    <t>A3</t>
    <phoneticPr fontId="3"/>
  </si>
  <si>
    <t>A4</t>
    <phoneticPr fontId="3"/>
  </si>
  <si>
    <t>B4</t>
    <phoneticPr fontId="3"/>
  </si>
  <si>
    <t>B3</t>
    <phoneticPr fontId="3"/>
  </si>
  <si>
    <t>同順位の場合、直接対決の勝者が上位とする。直接対決してない場合は最後に対戦する。</t>
    <rPh sb="0" eb="1">
      <t>ドウ</t>
    </rPh>
    <rPh sb="1" eb="3">
      <t>ジュンイ</t>
    </rPh>
    <rPh sb="4" eb="6">
      <t>バアイ</t>
    </rPh>
    <rPh sb="7" eb="9">
      <t>チョクセツ</t>
    </rPh>
    <rPh sb="9" eb="11">
      <t>タイケツ</t>
    </rPh>
    <rPh sb="12" eb="14">
      <t>ショウシャ</t>
    </rPh>
    <rPh sb="15" eb="17">
      <t>ジョウイ</t>
    </rPh>
    <rPh sb="21" eb="23">
      <t>チョクセツ</t>
    </rPh>
    <rPh sb="23" eb="25">
      <t>タイケツ</t>
    </rPh>
    <rPh sb="29" eb="31">
      <t>バアイ</t>
    </rPh>
    <rPh sb="32" eb="34">
      <t>サイゴ</t>
    </rPh>
    <rPh sb="35" eb="37">
      <t>タイセン</t>
    </rPh>
    <phoneticPr fontId="3"/>
  </si>
  <si>
    <t>男子４部</t>
    <rPh sb="0" eb="2">
      <t>ダンシ</t>
    </rPh>
    <phoneticPr fontId="3"/>
  </si>
  <si>
    <t>女2･男3･100以上</t>
    <rPh sb="0" eb="1">
      <t>オンナ</t>
    </rPh>
    <rPh sb="3" eb="4">
      <t>オトコ</t>
    </rPh>
    <rPh sb="9" eb="11">
      <t>イジョウ</t>
    </rPh>
    <phoneticPr fontId="3"/>
  </si>
  <si>
    <t>女子４部・男子初心者</t>
    <rPh sb="0" eb="2">
      <t>ジョシ</t>
    </rPh>
    <rPh sb="5" eb="7">
      <t>ダンシ</t>
    </rPh>
    <rPh sb="7" eb="10">
      <t>ショシンシャ</t>
    </rPh>
    <phoneticPr fontId="3"/>
  </si>
  <si>
    <t>女４・男初 Ａ</t>
    <rPh sb="0" eb="1">
      <t>オンナ</t>
    </rPh>
    <rPh sb="3" eb="4">
      <t>オトコ</t>
    </rPh>
    <rPh sb="4" eb="5">
      <t>ショ</t>
    </rPh>
    <phoneticPr fontId="3"/>
  </si>
  <si>
    <t>女４・男初 Ｂ</t>
    <rPh sb="0" eb="1">
      <t>オンナ</t>
    </rPh>
    <rPh sb="3" eb="4">
      <t>オトコ</t>
    </rPh>
    <rPh sb="4" eb="5">
      <t>ショ</t>
    </rPh>
    <phoneticPr fontId="3"/>
  </si>
  <si>
    <t>女子４部・男子初心者　決勝トーナメント</t>
    <rPh sb="0" eb="2">
      <t>ジョシ</t>
    </rPh>
    <rPh sb="3" eb="4">
      <t>ブ</t>
    </rPh>
    <rPh sb="5" eb="7">
      <t>ダンシ</t>
    </rPh>
    <rPh sb="7" eb="10">
      <t>ショシンシャ</t>
    </rPh>
    <rPh sb="11" eb="13">
      <t>ケッショウ</t>
    </rPh>
    <phoneticPr fontId="3"/>
  </si>
  <si>
    <t>第１４回　市民スポーツ祭　バドミントン大会</t>
    <rPh sb="0" eb="1">
      <t>ダイ</t>
    </rPh>
    <rPh sb="3" eb="4">
      <t>カイ</t>
    </rPh>
    <rPh sb="5" eb="7">
      <t>シミン</t>
    </rPh>
    <rPh sb="11" eb="12">
      <t>サイ</t>
    </rPh>
    <rPh sb="19" eb="21">
      <t>タイカイ</t>
    </rPh>
    <phoneticPr fontId="4"/>
  </si>
  <si>
    <t>女子初心者</t>
    <rPh sb="0" eb="2">
      <t>ジョシ</t>
    </rPh>
    <rPh sb="2" eb="5">
      <t>ショシンシャ</t>
    </rPh>
    <phoneticPr fontId="3"/>
  </si>
  <si>
    <t>15点3ｹﾞｰﾑ、ﾘｰｸﾞ戦のみ</t>
    <rPh sb="2" eb="3">
      <t>テン</t>
    </rPh>
    <rPh sb="13" eb="14">
      <t>セン</t>
    </rPh>
    <phoneticPr fontId="4"/>
  </si>
  <si>
    <t>21点3ｹﾞｰﾑ</t>
    <rPh sb="2" eb="3">
      <t>テン</t>
    </rPh>
    <phoneticPr fontId="4"/>
  </si>
  <si>
    <t>年齢100歳以上優勝</t>
    <rPh sb="0" eb="2">
      <t>ネンレイ</t>
    </rPh>
    <rPh sb="5" eb="6">
      <t>サイ</t>
    </rPh>
    <rPh sb="6" eb="8">
      <t>イジョウ</t>
    </rPh>
    <rPh sb="8" eb="10">
      <t>ユウショウ</t>
    </rPh>
    <phoneticPr fontId="4"/>
  </si>
  <si>
    <t>年齢100歳以上準優勝</t>
    <rPh sb="0" eb="2">
      <t>ネンレイ</t>
    </rPh>
    <rPh sb="5" eb="6">
      <t>サイ</t>
    </rPh>
    <rPh sb="6" eb="8">
      <t>イジョウ</t>
    </rPh>
    <rPh sb="8" eb="11">
      <t>ジュンユウショウ</t>
    </rPh>
    <phoneticPr fontId="4"/>
  </si>
  <si>
    <t>高木達也</t>
  </si>
  <si>
    <t>男子３部</t>
    <rPh sb="0" eb="2">
      <t>ダンシ</t>
    </rPh>
    <rPh sb="3" eb="4">
      <t>ブ</t>
    </rPh>
    <phoneticPr fontId="3"/>
  </si>
  <si>
    <t>ＮＡＧＩＳＡ</t>
  </si>
  <si>
    <t>ＳＨＯＧＯ</t>
  </si>
  <si>
    <t>男子</t>
    <rPh sb="0" eb="2">
      <t>ダンシ</t>
    </rPh>
    <phoneticPr fontId="3"/>
  </si>
  <si>
    <t>初心者</t>
    <rPh sb="0" eb="3">
      <t>ショシンシャ</t>
    </rPh>
    <phoneticPr fontId="3"/>
  </si>
  <si>
    <t>女子４部</t>
    <rPh sb="0" eb="2">
      <t>ジョシ</t>
    </rPh>
    <rPh sb="3" eb="4">
      <t>ブ</t>
    </rPh>
    <phoneticPr fontId="3"/>
  </si>
  <si>
    <t>女子優勝</t>
    <rPh sb="0" eb="2">
      <t>ジョシ</t>
    </rPh>
    <rPh sb="2" eb="4">
      <t>ユウショウ</t>
    </rPh>
    <phoneticPr fontId="3"/>
  </si>
  <si>
    <t>下のクラス別優勝・準優勝は、上記トーナメント結果の上位が上。（直接対決の結果ではない。）</t>
    <rPh sb="0" eb="1">
      <t>シタ</t>
    </rPh>
    <rPh sb="5" eb="6">
      <t>ベツ</t>
    </rPh>
    <rPh sb="6" eb="8">
      <t>ユウショウ</t>
    </rPh>
    <rPh sb="9" eb="12">
      <t>ジュンユウショウ</t>
    </rPh>
    <rPh sb="14" eb="16">
      <t>ジョウキ</t>
    </rPh>
    <rPh sb="22" eb="24">
      <t>ケッカ</t>
    </rPh>
    <rPh sb="25" eb="27">
      <t>ジョウイ</t>
    </rPh>
    <rPh sb="28" eb="29">
      <t>ウエ</t>
    </rPh>
    <rPh sb="31" eb="33">
      <t>チョクセツ</t>
    </rPh>
    <rPh sb="33" eb="35">
      <t>タイケツ</t>
    </rPh>
    <rPh sb="36" eb="38">
      <t>ケッカ</t>
    </rPh>
    <phoneticPr fontId="3"/>
  </si>
  <si>
    <t>男子初心者優勝</t>
    <rPh sb="0" eb="2">
      <t>ダンシ</t>
    </rPh>
    <rPh sb="2" eb="5">
      <t>ショシンシャ</t>
    </rPh>
    <rPh sb="5" eb="7">
      <t>ユウショウ</t>
    </rPh>
    <phoneticPr fontId="4"/>
  </si>
  <si>
    <t>男子初心者準優勝</t>
    <rPh sb="0" eb="2">
      <t>ダンシ</t>
    </rPh>
    <rPh sb="2" eb="5">
      <t>ショシンシャ</t>
    </rPh>
    <rPh sb="5" eb="8">
      <t>ジュンユウショウ</t>
    </rPh>
    <phoneticPr fontId="4"/>
  </si>
  <si>
    <t>男子優勝</t>
    <rPh sb="0" eb="2">
      <t>ダンシ</t>
    </rPh>
    <rPh sb="2" eb="4">
      <t>ユウショウ</t>
    </rPh>
    <phoneticPr fontId="3"/>
  </si>
  <si>
    <t>Ｒ元年１１月３日（日）　三島運動公園体育館サブアリーナ　参加人数８８名</t>
    <rPh sb="1" eb="3">
      <t>ガンネン</t>
    </rPh>
    <rPh sb="5" eb="6">
      <t>ガツ</t>
    </rPh>
    <rPh sb="7" eb="8">
      <t>ヒ</t>
    </rPh>
    <rPh sb="9" eb="10">
      <t>ヒ</t>
    </rPh>
    <rPh sb="12" eb="14">
      <t>ミシマ</t>
    </rPh>
    <rPh sb="14" eb="18">
      <t>ウンドウコウエン</t>
    </rPh>
    <rPh sb="18" eb="21">
      <t>タイイクカン</t>
    </rPh>
    <rPh sb="28" eb="30">
      <t>サンカ</t>
    </rPh>
    <rPh sb="30" eb="32">
      <t>ニンズウ</t>
    </rPh>
    <rPh sb="34" eb="35">
      <t>メイ</t>
    </rPh>
    <phoneticPr fontId="4"/>
  </si>
  <si>
    <t xml:space="preserve">   ・期　　日        令和元年１１月３日</t>
    <rPh sb="4" eb="5">
      <t>キ</t>
    </rPh>
    <rPh sb="7" eb="8">
      <t>ヒ</t>
    </rPh>
    <rPh sb="16" eb="18">
      <t>レイワ</t>
    </rPh>
    <rPh sb="18" eb="20">
      <t>ガンネン</t>
    </rPh>
    <rPh sb="22" eb="23">
      <t>ガツ</t>
    </rPh>
    <rPh sb="24" eb="25">
      <t>ヒ</t>
    </rPh>
    <phoneticPr fontId="4"/>
  </si>
  <si>
    <r>
      <t xml:space="preserve">   ・場　　所　　　　</t>
    </r>
    <r>
      <rPr>
        <u/>
        <sz val="12"/>
        <rFont val="ＭＳ 明朝"/>
        <family val="1"/>
        <charset val="128"/>
      </rPr>
      <t>伊予三島運動公園体育館サブアリーナ</t>
    </r>
    <rPh sb="4" eb="5">
      <t>バ</t>
    </rPh>
    <rPh sb="7" eb="8">
      <t>ショ</t>
    </rPh>
    <rPh sb="12" eb="16">
      <t>イヨミシマ</t>
    </rPh>
    <rPh sb="16" eb="20">
      <t>ウンドウコウエン</t>
    </rPh>
    <rPh sb="20" eb="23">
      <t>タイイクカン</t>
    </rPh>
    <phoneticPr fontId="4"/>
  </si>
  <si>
    <r>
      <t xml:space="preserve">   ・参加人数　　　　</t>
    </r>
    <r>
      <rPr>
        <u/>
        <sz val="12"/>
        <rFont val="ＭＳ 明朝"/>
        <family val="1"/>
        <charset val="128"/>
      </rPr>
      <t>８８名</t>
    </r>
    <rPh sb="4" eb="5">
      <t>サン</t>
    </rPh>
    <rPh sb="5" eb="6">
      <t>カ</t>
    </rPh>
    <rPh sb="6" eb="7">
      <t>ジン</t>
    </rPh>
    <rPh sb="7" eb="8">
      <t>カズ</t>
    </rPh>
    <rPh sb="14" eb="15">
      <t>メイ</t>
    </rPh>
    <phoneticPr fontId="4"/>
  </si>
  <si>
    <t>男子２部３位</t>
    <rPh sb="0" eb="2">
      <t>ダンシ</t>
    </rPh>
    <rPh sb="3" eb="4">
      <t>ブ</t>
    </rPh>
    <rPh sb="5" eb="6">
      <t>イ</t>
    </rPh>
    <phoneticPr fontId="4"/>
  </si>
  <si>
    <t>－</t>
    <phoneticPr fontId="4"/>
  </si>
  <si>
    <t>－</t>
    <phoneticPr fontId="4"/>
  </si>
  <si>
    <t>合計110歳以上の部
（男子）</t>
    <rPh sb="0" eb="2">
      <t>ゴウケイ</t>
    </rPh>
    <rPh sb="5" eb="6">
      <t>サイ</t>
    </rPh>
    <rPh sb="6" eb="8">
      <t>イジョウ</t>
    </rPh>
    <rPh sb="9" eb="10">
      <t>ブ</t>
    </rPh>
    <rPh sb="12" eb="14">
      <t>ダンシ</t>
    </rPh>
    <phoneticPr fontId="4"/>
  </si>
  <si>
    <t>男子
初心者</t>
    <rPh sb="0" eb="2">
      <t>ダンシ</t>
    </rPh>
    <rPh sb="3" eb="6">
      <t>ショシンシャ</t>
    </rPh>
    <phoneticPr fontId="4"/>
  </si>
  <si>
    <t>女子
初心者</t>
    <rPh sb="0" eb="2">
      <t>ジョシ</t>
    </rPh>
    <rPh sb="3" eb="6">
      <t>ショシンシャ</t>
    </rPh>
    <phoneticPr fontId="4"/>
  </si>
  <si>
    <t>男子３部３位</t>
    <rPh sb="0" eb="2">
      <t>ダンシ</t>
    </rPh>
    <rPh sb="3" eb="4">
      <t>ブ</t>
    </rPh>
    <rPh sb="5" eb="6">
      <t>イ</t>
    </rPh>
    <phoneticPr fontId="4"/>
  </si>
  <si>
    <t>女子４部３位</t>
    <rPh sb="0" eb="2">
      <t>ジョシ</t>
    </rPh>
    <rPh sb="3" eb="4">
      <t>ブ</t>
    </rPh>
    <rPh sb="5" eb="6">
      <t>イ</t>
    </rPh>
    <phoneticPr fontId="4"/>
  </si>
  <si>
    <t>男子初心者３位</t>
    <rPh sb="0" eb="2">
      <t>ダンシ</t>
    </rPh>
    <rPh sb="2" eb="5">
      <t>ショシンシャ</t>
    </rPh>
    <rPh sb="6" eb="7">
      <t>イ</t>
    </rPh>
    <phoneticPr fontId="4"/>
  </si>
  <si>
    <t>女子初心者３位</t>
    <rPh sb="0" eb="2">
      <t>ジョシ</t>
    </rPh>
    <rPh sb="2" eb="5">
      <t>ショシンシャ</t>
    </rPh>
    <rPh sb="6" eb="7">
      <t>イ</t>
    </rPh>
    <phoneticPr fontId="4"/>
  </si>
  <si>
    <t>男子４部３位</t>
    <rPh sb="0" eb="2">
      <t>ダンシ</t>
    </rPh>
    <rPh sb="3" eb="4">
      <t>ブ</t>
    </rPh>
    <rPh sb="5" eb="6">
      <t>イ</t>
    </rPh>
    <phoneticPr fontId="4"/>
  </si>
  <si>
    <t>土居高校</t>
    <rPh sb="0" eb="2">
      <t>ドイ</t>
    </rPh>
    <rPh sb="2" eb="4">
      <t>コウコウ</t>
    </rPh>
    <phoneticPr fontId="46"/>
  </si>
  <si>
    <t>土居高校</t>
    <rPh sb="2" eb="3">
      <t>コウ</t>
    </rPh>
    <phoneticPr fontId="3"/>
  </si>
  <si>
    <t>宇田朋章</t>
    <rPh sb="0" eb="2">
      <t>ウダ</t>
    </rPh>
    <rPh sb="2" eb="4">
      <t>トモアキ</t>
    </rPh>
    <phoneticPr fontId="3"/>
  </si>
  <si>
    <t>伊丹槙一郎</t>
    <rPh sb="0" eb="2">
      <t>イタミ</t>
    </rPh>
    <rPh sb="2" eb="3">
      <t>シン</t>
    </rPh>
    <rPh sb="3" eb="5">
      <t>イチロウ</t>
    </rPh>
    <phoneticPr fontId="46"/>
  </si>
  <si>
    <t>合田亜里砂</t>
    <rPh sb="0" eb="2">
      <t>ゴウダ</t>
    </rPh>
    <rPh sb="2" eb="3">
      <t>ア</t>
    </rPh>
    <rPh sb="3" eb="4">
      <t>サト</t>
    </rPh>
    <rPh sb="4" eb="5">
      <t>スナ</t>
    </rPh>
    <phoneticPr fontId="46"/>
  </si>
  <si>
    <t>男子総合優勝（２部）</t>
    <rPh sb="0" eb="2">
      <t>ダンシ</t>
    </rPh>
    <rPh sb="2" eb="4">
      <t>ソウゴウ</t>
    </rPh>
    <rPh sb="4" eb="6">
      <t>ユウショウ</t>
    </rPh>
    <rPh sb="8" eb="9">
      <t>ブ</t>
    </rPh>
    <phoneticPr fontId="4"/>
  </si>
  <si>
    <t>男子３部 優勝</t>
    <rPh sb="0" eb="2">
      <t>ダンシ</t>
    </rPh>
    <rPh sb="3" eb="4">
      <t>ブ</t>
    </rPh>
    <rPh sb="5" eb="7">
      <t>ユウショウ</t>
    </rPh>
    <phoneticPr fontId="4"/>
  </si>
  <si>
    <t>男子４部 優勝</t>
    <rPh sb="0" eb="2">
      <t>ダンシ</t>
    </rPh>
    <rPh sb="3" eb="4">
      <t>ブ</t>
    </rPh>
    <rPh sb="5" eb="7">
      <t>ユウショウ</t>
    </rPh>
    <phoneticPr fontId="4"/>
  </si>
  <si>
    <t>男子初心者 優勝</t>
    <rPh sb="0" eb="2">
      <t>ダンシ</t>
    </rPh>
    <rPh sb="2" eb="5">
      <t>ショシンシャ</t>
    </rPh>
    <rPh sb="6" eb="8">
      <t>ユウショウ</t>
    </rPh>
    <phoneticPr fontId="4"/>
  </si>
  <si>
    <t>女子総合優勝（２部）</t>
    <rPh sb="0" eb="2">
      <t>ジョシ</t>
    </rPh>
    <rPh sb="2" eb="4">
      <t>ソウゴウ</t>
    </rPh>
    <rPh sb="4" eb="6">
      <t>ユウショウ</t>
    </rPh>
    <rPh sb="8" eb="9">
      <t>ブ</t>
    </rPh>
    <phoneticPr fontId="4"/>
  </si>
  <si>
    <t>女子４部 優勝</t>
    <rPh sb="0" eb="2">
      <t>ジョシ</t>
    </rPh>
    <rPh sb="3" eb="4">
      <t>ブ</t>
    </rPh>
    <rPh sb="5" eb="7">
      <t>ユウショウ</t>
    </rPh>
    <phoneticPr fontId="4"/>
  </si>
  <si>
    <t>女子初心者 優勝</t>
    <rPh sb="0" eb="2">
      <t>ジョシ</t>
    </rPh>
    <rPh sb="2" eb="5">
      <t>ショシンシャ</t>
    </rPh>
    <rPh sb="6" eb="8">
      <t>ユウショウ</t>
    </rPh>
    <phoneticPr fontId="4"/>
  </si>
  <si>
    <t>合計100歳以上　優勝</t>
    <rPh sb="0" eb="2">
      <t>ゴウケイ</t>
    </rPh>
    <rPh sb="5" eb="6">
      <t>サイ</t>
    </rPh>
    <rPh sb="6" eb="8">
      <t>イジョウ</t>
    </rPh>
    <rPh sb="9" eb="11">
      <t>ユウショウ</t>
    </rPh>
    <phoneticPr fontId="4"/>
  </si>
  <si>
    <t>女子総合準優勝（２部）</t>
    <rPh sb="0" eb="2">
      <t>ジョシ</t>
    </rPh>
    <rPh sb="2" eb="4">
      <t>ソウゴウ</t>
    </rPh>
    <rPh sb="4" eb="7">
      <t>ジュンユウショウ</t>
    </rPh>
    <rPh sb="9" eb="10">
      <t>ブ</t>
    </rPh>
    <phoneticPr fontId="4"/>
  </si>
  <si>
    <t>女子４部 準優勝</t>
    <rPh sb="0" eb="2">
      <t>ジョシ</t>
    </rPh>
    <rPh sb="3" eb="4">
      <t>ブ</t>
    </rPh>
    <rPh sb="5" eb="6">
      <t>ジュン</t>
    </rPh>
    <rPh sb="6" eb="8">
      <t>ユウショウ</t>
    </rPh>
    <phoneticPr fontId="4"/>
  </si>
  <si>
    <t>女子初心者 準優勝</t>
    <rPh sb="0" eb="2">
      <t>ジョシ</t>
    </rPh>
    <rPh sb="2" eb="5">
      <t>ショシンシャ</t>
    </rPh>
    <rPh sb="6" eb="7">
      <t>ジュン</t>
    </rPh>
    <rPh sb="7" eb="9">
      <t>ユウショウ</t>
    </rPh>
    <phoneticPr fontId="4"/>
  </si>
  <si>
    <t>合計100歳以上　準優勝</t>
    <rPh sb="0" eb="2">
      <t>ゴウケイ</t>
    </rPh>
    <rPh sb="5" eb="6">
      <t>サイ</t>
    </rPh>
    <rPh sb="6" eb="8">
      <t>イジョウ</t>
    </rPh>
    <rPh sb="9" eb="10">
      <t>ジュン</t>
    </rPh>
    <rPh sb="10" eb="12">
      <t>ユウショウ</t>
    </rPh>
    <phoneticPr fontId="4"/>
  </si>
  <si>
    <t>男子総合準優勝（２部）</t>
    <rPh sb="0" eb="2">
      <t>ダンシ</t>
    </rPh>
    <rPh sb="2" eb="4">
      <t>ソウゴウ</t>
    </rPh>
    <rPh sb="4" eb="5">
      <t>ジュン</t>
    </rPh>
    <rPh sb="5" eb="7">
      <t>ユウショウ</t>
    </rPh>
    <rPh sb="9" eb="10">
      <t>ブ</t>
    </rPh>
    <phoneticPr fontId="4"/>
  </si>
  <si>
    <t>男子３部 準優勝</t>
    <rPh sb="0" eb="2">
      <t>ダンシ</t>
    </rPh>
    <rPh sb="3" eb="4">
      <t>ブ</t>
    </rPh>
    <rPh sb="5" eb="6">
      <t>ジュン</t>
    </rPh>
    <rPh sb="6" eb="8">
      <t>ユウショウ</t>
    </rPh>
    <phoneticPr fontId="4"/>
  </si>
  <si>
    <t>男子４部 準優勝</t>
    <rPh sb="0" eb="2">
      <t>ダンシ</t>
    </rPh>
    <rPh sb="3" eb="4">
      <t>ブ</t>
    </rPh>
    <rPh sb="5" eb="6">
      <t>ジュン</t>
    </rPh>
    <rPh sb="6" eb="8">
      <t>ユウショウ</t>
    </rPh>
    <phoneticPr fontId="4"/>
  </si>
  <si>
    <t>男子初心者 準優勝</t>
    <rPh sb="0" eb="2">
      <t>ダンシ</t>
    </rPh>
    <rPh sb="2" eb="5">
      <t>ショシンシャ</t>
    </rPh>
    <rPh sb="6" eb="7">
      <t>ジュン</t>
    </rPh>
    <rPh sb="7" eb="9">
      <t>ユウショウ</t>
    </rPh>
    <phoneticPr fontId="4"/>
  </si>
  <si>
    <t>18:30頃には片付けも終了し、スタッフ解散。</t>
    <rPh sb="5" eb="6">
      <t>コロ</t>
    </rPh>
    <rPh sb="8" eb="10">
      <t>カタヅ</t>
    </rPh>
    <rPh sb="12" eb="14">
      <t>シュウリョウ</t>
    </rPh>
    <rPh sb="20" eb="22">
      <t>カイサン</t>
    </rPh>
    <phoneticPr fontId="3"/>
  </si>
  <si>
    <t>賞状の準備もパソコンがないと追いつかない。</t>
    <rPh sb="0" eb="2">
      <t>ショウジョウ</t>
    </rPh>
    <rPh sb="3" eb="5">
      <t>ジュンビ</t>
    </rPh>
    <rPh sb="14" eb="15">
      <t>オ</t>
    </rPh>
    <phoneticPr fontId="3"/>
  </si>
  <si>
    <t>＜本部席コメント＞</t>
    <rPh sb="1" eb="3">
      <t>ホンブ</t>
    </rPh>
    <rPh sb="3" eb="4">
      <t>セキ</t>
    </rPh>
    <phoneticPr fontId="3"/>
  </si>
  <si>
    <t>男子2部準決と決勝だけ長引いて、18時に全試合終了。</t>
    <rPh sb="0" eb="2">
      <t>ダンシ</t>
    </rPh>
    <rPh sb="3" eb="4">
      <t>ブ</t>
    </rPh>
    <rPh sb="4" eb="6">
      <t>ジュンケツ</t>
    </rPh>
    <rPh sb="7" eb="9">
      <t>ケッショウ</t>
    </rPh>
    <rPh sb="11" eb="13">
      <t>ナガビ</t>
    </rPh>
    <rPh sb="18" eb="19">
      <t>ジ</t>
    </rPh>
    <rPh sb="20" eb="21">
      <t>ゼン</t>
    </rPh>
    <rPh sb="21" eb="23">
      <t>シアイ</t>
    </rPh>
    <rPh sb="23" eb="25">
      <t>シュウリョウ</t>
    </rPh>
    <phoneticPr fontId="3"/>
  </si>
  <si>
    <t>６チームリーグ２位上がり２１点は接戦が続くときつい。</t>
    <rPh sb="8" eb="9">
      <t>イ</t>
    </rPh>
    <rPh sb="9" eb="10">
      <t>ア</t>
    </rPh>
    <rPh sb="14" eb="15">
      <t>テン</t>
    </rPh>
    <rPh sb="16" eb="18">
      <t>セッセン</t>
    </rPh>
    <rPh sb="19" eb="20">
      <t>ツヅ</t>
    </rPh>
    <phoneticPr fontId="3"/>
  </si>
  <si>
    <t>1試合23分計算で丁度予定した時間に近い実績だったが、</t>
    <rPh sb="1" eb="3">
      <t>シアイ</t>
    </rPh>
    <rPh sb="5" eb="6">
      <t>フン</t>
    </rPh>
    <rPh sb="6" eb="8">
      <t>ケイサン</t>
    </rPh>
    <rPh sb="9" eb="11">
      <t>チョウド</t>
    </rPh>
    <rPh sb="11" eb="13">
      <t>ヨテイ</t>
    </rPh>
    <rPh sb="15" eb="17">
      <t>ジカン</t>
    </rPh>
    <rPh sb="18" eb="19">
      <t>チカ</t>
    </rPh>
    <rPh sb="20" eb="22">
      <t>ジッセキ</t>
    </rPh>
    <phoneticPr fontId="3"/>
  </si>
  <si>
    <t>決勝トーナメントが少なく本部は比較的落ち着いていたが、</t>
    <rPh sb="0" eb="2">
      <t>ケッショウ</t>
    </rPh>
    <rPh sb="9" eb="10">
      <t>スク</t>
    </rPh>
    <rPh sb="12" eb="14">
      <t>ホンブ</t>
    </rPh>
    <rPh sb="15" eb="18">
      <t>ヒカクテキ</t>
    </rPh>
    <rPh sb="18" eb="19">
      <t>オ</t>
    </rPh>
    <rPh sb="20" eb="21">
      <t>ツ</t>
    </rPh>
    <phoneticPr fontId="3"/>
  </si>
  <si>
    <t>６チーム､７チームリーグの計算はパソコンがないと無理。</t>
    <rPh sb="13" eb="15">
      <t>ケイサン</t>
    </rPh>
    <rPh sb="24" eb="26">
      <t>ムリ</t>
    </rPh>
    <phoneticPr fontId="3"/>
  </si>
  <si>
    <t>今年から賞状をＡ４サイズに変更したことで、プリンター</t>
    <rPh sb="0" eb="2">
      <t>コトシ</t>
    </rPh>
    <rPh sb="4" eb="6">
      <t>ショウジョウ</t>
    </rPh>
    <rPh sb="13" eb="15">
      <t>ヘンコウ</t>
    </rPh>
    <phoneticPr fontId="3"/>
  </si>
  <si>
    <t>関川クラブ</t>
    <rPh sb="0" eb="2">
      <t>セキガワ</t>
    </rPh>
    <phoneticPr fontId="3"/>
  </si>
  <si>
    <t>男子
３部</t>
    <rPh sb="0" eb="2">
      <t>ダンシ</t>
    </rPh>
    <rPh sb="4" eb="5">
      <t>ブ</t>
    </rPh>
    <phoneticPr fontId="4"/>
  </si>
  <si>
    <t>男子
４部</t>
    <rPh sb="0" eb="2">
      <t>ダンシ</t>
    </rPh>
    <rPh sb="4" eb="5">
      <t>ブ</t>
    </rPh>
    <phoneticPr fontId="4"/>
  </si>
  <si>
    <t>女子
２部</t>
    <rPh sb="0" eb="2">
      <t>ジョシ</t>
    </rPh>
    <rPh sb="4" eb="5">
      <t>ブ</t>
    </rPh>
    <phoneticPr fontId="4"/>
  </si>
  <si>
    <t>女子
３部</t>
    <rPh sb="0" eb="2">
      <t>ジョシ</t>
    </rPh>
    <rPh sb="4" eb="5">
      <t>ブ</t>
    </rPh>
    <phoneticPr fontId="4"/>
  </si>
  <si>
    <t>女子
４部</t>
    <rPh sb="0" eb="2">
      <t>ジョシ</t>
    </rPh>
    <rPh sb="4" eb="5">
      <t>ブ</t>
    </rPh>
    <phoneticPr fontId="4"/>
  </si>
  <si>
    <t>男子
２部</t>
    <rPh sb="0" eb="2">
      <t>ダンシ</t>
    </rPh>
    <rPh sb="4" eb="5">
      <t>ブ</t>
    </rPh>
    <phoneticPr fontId="4"/>
  </si>
  <si>
    <t>クラス混合の決勝トーナメントは、クラス別の優勝と</t>
    <rPh sb="3" eb="5">
      <t>コンゴウ</t>
    </rPh>
    <rPh sb="6" eb="8">
      <t>ケッショウ</t>
    </rPh>
    <rPh sb="19" eb="20">
      <t>ベツ</t>
    </rPh>
    <rPh sb="21" eb="23">
      <t>ユウショウ</t>
    </rPh>
    <phoneticPr fontId="3"/>
  </si>
  <si>
    <t>準優勝がわかりにくい。</t>
    <rPh sb="0" eb="3">
      <t>ジュンユウショウ</t>
    </rPh>
    <phoneticPr fontId="3"/>
  </si>
  <si>
    <t>使用がスムーズに行えた。　　　　　　　　　　以上</t>
    <rPh sb="0" eb="2">
      <t>シヨウ</t>
    </rPh>
    <rPh sb="8" eb="9">
      <t>オコナ</t>
    </rPh>
    <rPh sb="22" eb="24">
      <t>イジョウ</t>
    </rPh>
    <phoneticPr fontId="3"/>
  </si>
  <si>
    <t>がいて、何とか運営できた。</t>
    <rPh sb="4" eb="5">
      <t>ナン</t>
    </rPh>
    <rPh sb="7" eb="9">
      <t>ウンエイ</t>
    </rPh>
    <phoneticPr fontId="3"/>
  </si>
  <si>
    <t>出場しない本部席専属の応援３～４名(石川、石村､合田､他)</t>
    <rPh sb="0" eb="2">
      <t>シュツジョウ</t>
    </rPh>
    <rPh sb="5" eb="7">
      <t>ホンブ</t>
    </rPh>
    <rPh sb="7" eb="8">
      <t>セキ</t>
    </rPh>
    <rPh sb="8" eb="10">
      <t>センゾク</t>
    </rPh>
    <rPh sb="11" eb="13">
      <t>オウエン</t>
    </rPh>
    <rPh sb="16" eb="17">
      <t>メイ</t>
    </rPh>
    <rPh sb="18" eb="20">
      <t>イシカワ</t>
    </rPh>
    <rPh sb="21" eb="23">
      <t>イシムラ</t>
    </rPh>
    <rPh sb="24" eb="26">
      <t>ゴウダ</t>
    </rPh>
    <rPh sb="27" eb="28">
      <t>タ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</si>
</sst>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¥&quot;#,##0;[Red]&quot;¥&quot;\-#,##0"/>
    <numFmt numFmtId="176" formatCode="&quot;(&quot;@&quot;)&quot;"/>
    <numFmt numFmtId="177" formatCode="\-"/>
    <numFmt numFmtId="178" formatCode="&quot;&quot;@&quot;位&quot;"/>
    <numFmt numFmtId="179" formatCode="&quot;&quot;#,##0&quot;位&quot;"/>
  </numFmts>
  <fonts count="72" x14ac:knownFonts="1">
    <font>
      <sz val="11"/>
      <name val="ＭＳ 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標準明朝"/>
      <family val="1"/>
      <charset val="128"/>
    </font>
    <font>
      <sz val="6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14"/>
      <color indexed="8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0"/>
      <color indexed="8"/>
      <name val="ＭＳ ゴシック"/>
      <family val="3"/>
      <charset val="128"/>
    </font>
    <font>
      <sz val="9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b/>
      <sz val="12"/>
      <color indexed="8"/>
      <name val="ＭＳ ゴシック"/>
      <family val="3"/>
      <charset val="128"/>
    </font>
    <font>
      <sz val="12"/>
      <color indexed="8"/>
      <name val="ＭＳ ゴシック"/>
      <family val="3"/>
      <charset val="128"/>
    </font>
    <font>
      <sz val="12"/>
      <name val="ＭＳ 明朝"/>
      <family val="1"/>
      <charset val="128"/>
    </font>
    <font>
      <b/>
      <sz val="16"/>
      <name val="ＭＳ 明朝"/>
      <family val="1"/>
      <charset val="128"/>
    </font>
    <font>
      <b/>
      <sz val="16"/>
      <name val="ＭＳ ゴシック"/>
      <family val="3"/>
      <charset val="128"/>
    </font>
    <font>
      <sz val="14"/>
      <name val="ＭＳ 明朝"/>
      <family val="1"/>
      <charset val="128"/>
    </font>
    <font>
      <sz val="11"/>
      <name val="ＭＳ ゴシック"/>
      <family val="3"/>
      <charset val="128"/>
    </font>
    <font>
      <b/>
      <sz val="20"/>
      <color indexed="8"/>
      <name val="HG丸ｺﾞｼｯｸM-PRO"/>
      <family val="3"/>
      <charset val="128"/>
    </font>
    <font>
      <sz val="20"/>
      <color indexed="8"/>
      <name val="ＭＳ Ｐゴシック"/>
      <family val="3"/>
      <charset val="128"/>
    </font>
    <font>
      <sz val="18"/>
      <color indexed="8"/>
      <name val="ＭＳ Ｐゴシック"/>
      <family val="3"/>
      <charset val="128"/>
    </font>
    <font>
      <b/>
      <sz val="20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6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u/>
      <sz val="12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sz val="7"/>
      <color indexed="8"/>
      <name val="ＭＳ Ｐゴシック"/>
      <family val="3"/>
      <charset val="128"/>
    </font>
    <font>
      <sz val="12"/>
      <color indexed="8"/>
      <name val="HG丸ｺﾞｼｯｸM-PRO"/>
      <family val="3"/>
      <charset val="128"/>
    </font>
    <font>
      <sz val="18"/>
      <color indexed="8"/>
      <name val="ＭＳ ゴシック"/>
      <family val="3"/>
      <charset val="128"/>
    </font>
    <font>
      <b/>
      <sz val="16"/>
      <color indexed="8"/>
      <name val="ＭＳ ゴシック"/>
      <family val="3"/>
      <charset val="128"/>
    </font>
    <font>
      <sz val="16"/>
      <color indexed="8"/>
      <name val="ＭＳ ゴシック"/>
      <family val="3"/>
      <charset val="128"/>
    </font>
    <font>
      <sz val="26"/>
      <color indexed="8"/>
      <name val="HG丸ｺﾞｼｯｸM-PRO"/>
      <family val="3"/>
      <charset val="128"/>
    </font>
    <font>
      <sz val="8"/>
      <color indexed="8"/>
      <name val="ＭＳ Ｐゴシック"/>
      <family val="3"/>
      <charset val="128"/>
    </font>
    <font>
      <sz val="20"/>
      <color indexed="8"/>
      <name val="HG丸ｺﾞｼｯｸM-PRO"/>
      <family val="3"/>
      <charset val="128"/>
    </font>
    <font>
      <sz val="14"/>
      <color indexed="8"/>
      <name val="HG丸ｺﾞｼｯｸM-PRO"/>
      <family val="3"/>
      <charset val="128"/>
    </font>
    <font>
      <sz val="13"/>
      <color indexed="8"/>
      <name val="ＭＳ Ｐゴシック"/>
      <family val="3"/>
      <charset val="128"/>
    </font>
    <font>
      <sz val="18"/>
      <color indexed="8"/>
      <name val="HG丸ｺﾞｼｯｸM-PRO"/>
      <family val="3"/>
      <charset val="128"/>
    </font>
    <font>
      <b/>
      <sz val="14"/>
      <color indexed="8"/>
      <name val="HG丸ｺﾞｼｯｸM-PRO"/>
      <family val="3"/>
      <charset val="128"/>
    </font>
    <font>
      <b/>
      <sz val="26"/>
      <color indexed="8"/>
      <name val="HG丸ｺﾞｼｯｸM-PRO"/>
      <family val="3"/>
      <charset val="128"/>
    </font>
    <font>
      <sz val="16"/>
      <color indexed="8"/>
      <name val="HG丸ｺﾞｼｯｸM-PRO"/>
      <family val="3"/>
      <charset val="128"/>
    </font>
    <font>
      <b/>
      <sz val="28"/>
      <color indexed="8"/>
      <name val="HG丸ｺﾞｼｯｸM-PRO"/>
      <family val="3"/>
      <charset val="128"/>
    </font>
    <font>
      <sz val="11"/>
      <color indexed="8"/>
      <name val="HG丸ｺﾞｼｯｸM-PRO"/>
      <family val="3"/>
      <charset val="128"/>
    </font>
    <font>
      <b/>
      <sz val="11"/>
      <color indexed="8"/>
      <name val="HG丸ｺﾞｼｯｸM-PRO"/>
      <family val="3"/>
      <charset val="128"/>
    </font>
    <font>
      <sz val="18"/>
      <color theme="1"/>
      <name val="ＭＳ Ｐゴシック"/>
      <family val="3"/>
      <charset val="128"/>
    </font>
    <font>
      <b/>
      <sz val="1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sz val="18"/>
      <color theme="1"/>
      <name val="HG丸ｺﾞｼｯｸM-PRO"/>
      <family val="3"/>
      <charset val="128"/>
    </font>
    <font>
      <sz val="16"/>
      <color theme="1"/>
      <name val="ＭＳ Ｐゴシック"/>
      <family val="3"/>
      <charset val="128"/>
    </font>
    <font>
      <b/>
      <sz val="16"/>
      <color theme="1"/>
      <name val="HG丸ｺﾞｼｯｸM-PRO"/>
      <family val="3"/>
      <charset val="128"/>
    </font>
    <font>
      <sz val="22"/>
      <color indexed="8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118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/>
      <top style="medium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/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medium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medium">
        <color indexed="64"/>
      </right>
      <top style="thin">
        <color indexed="64"/>
      </top>
      <bottom/>
      <diagonal style="thin">
        <color indexed="64"/>
      </diagonal>
    </border>
    <border diagonalDown="1">
      <left/>
      <right style="medium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Down="1">
      <left/>
      <right/>
      <top/>
      <bottom style="medium">
        <color indexed="64"/>
      </bottom>
      <diagonal style="thin">
        <color indexed="64"/>
      </diagonal>
    </border>
    <border diagonalDown="1">
      <left/>
      <right style="medium">
        <color indexed="64"/>
      </right>
      <top/>
      <bottom style="medium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medium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64"/>
      </right>
      <top style="double">
        <color indexed="8"/>
      </top>
      <bottom/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thin">
        <color indexed="64"/>
      </right>
      <top/>
      <bottom style="double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/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 style="thin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slantDashDot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rgb="FFFF0000"/>
      </bottom>
      <diagonal/>
    </border>
    <border>
      <left/>
      <right style="thin">
        <color auto="1"/>
      </right>
      <top/>
      <bottom style="thick">
        <color rgb="FFFF0000"/>
      </bottom>
      <diagonal/>
    </border>
    <border>
      <left style="thick">
        <color rgb="FFFF0000"/>
      </left>
      <right/>
      <top/>
      <bottom/>
      <diagonal/>
    </border>
    <border>
      <left style="thin">
        <color auto="1"/>
      </left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 diagonalUp="1">
      <left/>
      <right/>
      <top/>
      <bottom/>
      <diagonal style="thick">
        <color rgb="FFFF0000"/>
      </diagonal>
    </border>
    <border>
      <left/>
      <right style="thin">
        <color indexed="8"/>
      </right>
      <top style="hair">
        <color indexed="8"/>
      </top>
      <bottom style="thin">
        <color indexed="64"/>
      </bottom>
      <diagonal/>
    </border>
  </borders>
  <cellStyleXfs count="54">
    <xf numFmtId="0" fontId="0" fillId="0" borderId="0" applyBorder="0"/>
    <xf numFmtId="0" fontId="10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20" borderId="1" applyNumberFormat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3" borderId="4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22" fillId="23" borderId="9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6" fontId="8" fillId="0" borderId="0" applyFont="0" applyFill="0" applyBorder="0" applyAlignment="0" applyProtection="0">
      <alignment vertical="center"/>
    </xf>
    <xf numFmtId="0" fontId="24" fillId="7" borderId="4" applyNumberFormat="0" applyAlignment="0" applyProtection="0">
      <alignment vertical="center"/>
    </xf>
    <xf numFmtId="0" fontId="8" fillId="0" borderId="0"/>
    <xf numFmtId="0" fontId="37" fillId="0" borderId="0" applyBorder="0"/>
    <xf numFmtId="0" fontId="8" fillId="0" borderId="0">
      <alignment vertical="center"/>
    </xf>
    <xf numFmtId="0" fontId="8" fillId="0" borderId="0"/>
    <xf numFmtId="0" fontId="37" fillId="0" borderId="0" applyBorder="0"/>
    <xf numFmtId="0" fontId="42" fillId="0" borderId="0">
      <alignment vertical="center"/>
    </xf>
    <xf numFmtId="0" fontId="8" fillId="0" borderId="0">
      <alignment vertical="center"/>
    </xf>
    <xf numFmtId="0" fontId="25" fillId="4" borderId="0" applyNumberFormat="0" applyBorder="0" applyAlignment="0" applyProtection="0">
      <alignment vertical="center"/>
    </xf>
    <xf numFmtId="0" fontId="1" fillId="0" borderId="0">
      <alignment vertical="center"/>
    </xf>
  </cellStyleXfs>
  <cellXfs count="539">
    <xf numFmtId="0" fontId="0" fillId="0" borderId="0" xfId="0"/>
    <xf numFmtId="0" fontId="30" fillId="24" borderId="15" xfId="46" applyFont="1" applyFill="1" applyBorder="1" applyAlignment="1">
      <alignment shrinkToFit="1"/>
    </xf>
    <xf numFmtId="0" fontId="30" fillId="24" borderId="16" xfId="46" applyFont="1" applyFill="1" applyBorder="1" applyAlignment="1">
      <alignment shrinkToFit="1"/>
    </xf>
    <xf numFmtId="38" fontId="30" fillId="24" borderId="16" xfId="34" applyFont="1" applyFill="1" applyBorder="1" applyAlignment="1">
      <alignment shrinkToFit="1"/>
    </xf>
    <xf numFmtId="38" fontId="30" fillId="24" borderId="17" xfId="34" applyFont="1" applyFill="1" applyBorder="1" applyAlignment="1">
      <alignment shrinkToFit="1"/>
    </xf>
    <xf numFmtId="0" fontId="30" fillId="0" borderId="16" xfId="46" applyFont="1" applyFill="1" applyBorder="1" applyAlignment="1">
      <alignment shrinkToFit="1"/>
    </xf>
    <xf numFmtId="0" fontId="30" fillId="24" borderId="17" xfId="46" applyFont="1" applyFill="1" applyBorder="1" applyAlignment="1">
      <alignment shrinkToFit="1"/>
    </xf>
    <xf numFmtId="0" fontId="5" fillId="24" borderId="0" xfId="46" applyFont="1" applyFill="1" applyAlignment="1">
      <alignment vertical="center"/>
    </xf>
    <xf numFmtId="38" fontId="28" fillId="24" borderId="18" xfId="34" applyFont="1" applyFill="1" applyBorder="1" applyAlignment="1">
      <alignment horizontal="right" vertical="center" shrinkToFit="1"/>
    </xf>
    <xf numFmtId="38" fontId="28" fillId="24" borderId="19" xfId="34" applyFont="1" applyFill="1" applyBorder="1" applyAlignment="1">
      <alignment horizontal="right" vertical="center" shrinkToFit="1"/>
    </xf>
    <xf numFmtId="38" fontId="28" fillId="24" borderId="20" xfId="34" applyFont="1" applyFill="1" applyBorder="1" applyAlignment="1">
      <alignment horizontal="right" vertical="center" shrinkToFit="1"/>
    </xf>
    <xf numFmtId="0" fontId="6" fillId="24" borderId="19" xfId="46" applyFont="1" applyFill="1" applyBorder="1" applyAlignment="1">
      <alignment vertical="center" shrinkToFit="1"/>
    </xf>
    <xf numFmtId="177" fontId="6" fillId="24" borderId="19" xfId="46" applyNumberFormat="1" applyFont="1" applyFill="1" applyBorder="1" applyAlignment="1">
      <alignment horizontal="left" vertical="center" shrinkToFit="1"/>
    </xf>
    <xf numFmtId="0" fontId="6" fillId="24" borderId="21" xfId="46" applyFont="1" applyFill="1" applyBorder="1" applyAlignment="1">
      <alignment vertical="center" shrinkToFit="1"/>
    </xf>
    <xf numFmtId="0" fontId="6" fillId="24" borderId="20" xfId="46" applyFont="1" applyFill="1" applyBorder="1" applyAlignment="1">
      <alignment vertical="center" shrinkToFit="1"/>
    </xf>
    <xf numFmtId="0" fontId="30" fillId="24" borderId="22" xfId="46" applyFont="1" applyFill="1" applyBorder="1" applyAlignment="1">
      <alignment shrinkToFit="1"/>
    </xf>
    <xf numFmtId="0" fontId="30" fillId="24" borderId="0" xfId="46" applyFont="1" applyFill="1" applyBorder="1" applyAlignment="1">
      <alignment shrinkToFit="1"/>
    </xf>
    <xf numFmtId="38" fontId="30" fillId="24" borderId="0" xfId="34" applyFont="1" applyFill="1" applyBorder="1" applyAlignment="1">
      <alignment shrinkToFit="1"/>
    </xf>
    <xf numFmtId="38" fontId="30" fillId="24" borderId="23" xfId="34" applyFont="1" applyFill="1" applyBorder="1" applyAlignment="1">
      <alignment shrinkToFit="1"/>
    </xf>
    <xf numFmtId="0" fontId="30" fillId="0" borderId="0" xfId="46" applyFont="1" applyFill="1" applyBorder="1" applyAlignment="1">
      <alignment shrinkToFit="1"/>
    </xf>
    <xf numFmtId="0" fontId="30" fillId="24" borderId="23" xfId="46" applyFont="1" applyFill="1" applyBorder="1" applyAlignment="1">
      <alignment shrinkToFit="1"/>
    </xf>
    <xf numFmtId="0" fontId="6" fillId="24" borderId="0" xfId="46" applyFont="1" applyFill="1" applyBorder="1" applyAlignment="1">
      <alignment vertical="center" shrinkToFit="1"/>
    </xf>
    <xf numFmtId="177" fontId="6" fillId="24" borderId="0" xfId="46" applyNumberFormat="1" applyFont="1" applyFill="1" applyBorder="1" applyAlignment="1">
      <alignment horizontal="left" vertical="center" shrinkToFit="1"/>
    </xf>
    <xf numFmtId="0" fontId="6" fillId="24" borderId="24" xfId="46" applyFont="1" applyFill="1" applyBorder="1" applyAlignment="1">
      <alignment vertical="center" shrinkToFit="1"/>
    </xf>
    <xf numFmtId="0" fontId="6" fillId="24" borderId="25" xfId="46" applyFont="1" applyFill="1" applyBorder="1" applyAlignment="1">
      <alignment vertical="center" shrinkToFit="1"/>
    </xf>
    <xf numFmtId="0" fontId="30" fillId="24" borderId="26" xfId="46" applyFont="1" applyFill="1" applyBorder="1" applyAlignment="1">
      <alignment shrinkToFit="1"/>
    </xf>
    <xf numFmtId="38" fontId="30" fillId="24" borderId="27" xfId="34" applyFont="1" applyFill="1" applyBorder="1" applyAlignment="1">
      <alignment shrinkToFit="1"/>
    </xf>
    <xf numFmtId="38" fontId="30" fillId="24" borderId="28" xfId="34" applyFont="1" applyFill="1" applyBorder="1" applyAlignment="1">
      <alignment shrinkToFit="1"/>
    </xf>
    <xf numFmtId="0" fontId="6" fillId="24" borderId="30" xfId="46" applyFont="1" applyFill="1" applyBorder="1" applyAlignment="1">
      <alignment vertical="center" shrinkToFit="1"/>
    </xf>
    <xf numFmtId="0" fontId="6" fillId="24" borderId="31" xfId="46" applyFont="1" applyFill="1" applyBorder="1" applyAlignment="1">
      <alignment vertical="center" shrinkToFit="1"/>
    </xf>
    <xf numFmtId="177" fontId="6" fillId="24" borderId="31" xfId="46" applyNumberFormat="1" applyFont="1" applyFill="1" applyBorder="1" applyAlignment="1">
      <alignment horizontal="left" vertical="center" shrinkToFit="1"/>
    </xf>
    <xf numFmtId="0" fontId="6" fillId="24" borderId="32" xfId="46" applyFont="1" applyFill="1" applyBorder="1" applyAlignment="1">
      <alignment vertical="center" shrinkToFit="1"/>
    </xf>
    <xf numFmtId="38" fontId="28" fillId="24" borderId="10" xfId="34" applyFont="1" applyFill="1" applyBorder="1" applyAlignment="1">
      <alignment horizontal="right" vertical="center" shrinkToFit="1"/>
    </xf>
    <xf numFmtId="38" fontId="28" fillId="24" borderId="0" xfId="34" applyFont="1" applyFill="1" applyBorder="1" applyAlignment="1">
      <alignment horizontal="right" vertical="center" shrinkToFit="1"/>
    </xf>
    <xf numFmtId="38" fontId="28" fillId="24" borderId="25" xfId="34" applyFont="1" applyFill="1" applyBorder="1" applyAlignment="1">
      <alignment horizontal="right" vertical="center" shrinkToFit="1"/>
    </xf>
    <xf numFmtId="0" fontId="6" fillId="25" borderId="0" xfId="46" applyFont="1" applyFill="1" applyBorder="1" applyAlignment="1">
      <alignment horizontal="left" vertical="center" shrinkToFit="1"/>
    </xf>
    <xf numFmtId="0" fontId="6" fillId="25" borderId="24" xfId="46" applyFont="1" applyFill="1" applyBorder="1" applyAlignment="1">
      <alignment horizontal="right" vertical="center" shrinkToFit="1"/>
    </xf>
    <xf numFmtId="0" fontId="30" fillId="24" borderId="27" xfId="46" applyFont="1" applyFill="1" applyBorder="1" applyAlignment="1">
      <alignment shrinkToFit="1"/>
    </xf>
    <xf numFmtId="0" fontId="30" fillId="0" borderId="27" xfId="46" applyFont="1" applyFill="1" applyBorder="1" applyAlignment="1">
      <alignment shrinkToFit="1"/>
    </xf>
    <xf numFmtId="0" fontId="30" fillId="24" borderId="28" xfId="46" applyFont="1" applyFill="1" applyBorder="1" applyAlignment="1">
      <alignment shrinkToFit="1"/>
    </xf>
    <xf numFmtId="0" fontId="6" fillId="25" borderId="31" xfId="46" applyFont="1" applyFill="1" applyBorder="1" applyAlignment="1">
      <alignment horizontal="left" vertical="center" shrinkToFit="1"/>
    </xf>
    <xf numFmtId="0" fontId="6" fillId="25" borderId="32" xfId="46" applyFont="1" applyFill="1" applyBorder="1" applyAlignment="1">
      <alignment horizontal="right" vertical="center" shrinkToFit="1"/>
    </xf>
    <xf numFmtId="0" fontId="6" fillId="24" borderId="35" xfId="46" applyFont="1" applyFill="1" applyBorder="1" applyAlignment="1">
      <alignment vertical="center" shrinkToFit="1"/>
    </xf>
    <xf numFmtId="0" fontId="6" fillId="25" borderId="33" xfId="46" applyFont="1" applyFill="1" applyBorder="1" applyAlignment="1">
      <alignment horizontal="left" vertical="center" shrinkToFit="1"/>
    </xf>
    <xf numFmtId="177" fontId="6" fillId="24" borderId="33" xfId="46" applyNumberFormat="1" applyFont="1" applyFill="1" applyBorder="1" applyAlignment="1">
      <alignment horizontal="left" vertical="center" shrinkToFit="1"/>
    </xf>
    <xf numFmtId="0" fontId="6" fillId="25" borderId="34" xfId="46" applyFont="1" applyFill="1" applyBorder="1" applyAlignment="1">
      <alignment horizontal="right" vertical="center" shrinkToFit="1"/>
    </xf>
    <xf numFmtId="0" fontId="6" fillId="25" borderId="33" xfId="46" applyFont="1" applyFill="1" applyBorder="1" applyAlignment="1">
      <alignment vertical="center" shrinkToFit="1"/>
    </xf>
    <xf numFmtId="0" fontId="6" fillId="25" borderId="34" xfId="46" applyFont="1" applyFill="1" applyBorder="1" applyAlignment="1">
      <alignment vertical="center" shrinkToFit="1"/>
    </xf>
    <xf numFmtId="0" fontId="6" fillId="24" borderId="33" xfId="46" applyFont="1" applyFill="1" applyBorder="1" applyAlignment="1">
      <alignment horizontal="center" vertical="center" shrinkToFit="1"/>
    </xf>
    <xf numFmtId="0" fontId="6" fillId="25" borderId="24" xfId="46" applyFont="1" applyFill="1" applyBorder="1" applyAlignment="1">
      <alignment horizontal="left" vertical="center" shrinkToFit="1"/>
    </xf>
    <xf numFmtId="0" fontId="29" fillId="24" borderId="25" xfId="46" applyFont="1" applyFill="1" applyBorder="1" applyAlignment="1">
      <alignment horizontal="center" vertical="center" shrinkToFit="1"/>
    </xf>
    <xf numFmtId="0" fontId="6" fillId="25" borderId="34" xfId="46" applyFont="1" applyFill="1" applyBorder="1" applyAlignment="1">
      <alignment horizontal="center" vertical="center" shrinkToFit="1"/>
    </xf>
    <xf numFmtId="0" fontId="6" fillId="25" borderId="0" xfId="46" quotePrefix="1" applyNumberFormat="1" applyFont="1" applyFill="1" applyBorder="1" applyAlignment="1">
      <alignment horizontal="left" vertical="center" shrinkToFit="1"/>
    </xf>
    <xf numFmtId="0" fontId="6" fillId="25" borderId="37" xfId="46" applyFont="1" applyFill="1" applyBorder="1" applyAlignment="1">
      <alignment horizontal="left" vertical="center" shrinkToFit="1"/>
    </xf>
    <xf numFmtId="177" fontId="6" fillId="24" borderId="37" xfId="46" applyNumberFormat="1" applyFont="1" applyFill="1" applyBorder="1" applyAlignment="1">
      <alignment horizontal="left" vertical="center" shrinkToFit="1"/>
    </xf>
    <xf numFmtId="0" fontId="6" fillId="25" borderId="0" xfId="46" applyFont="1" applyFill="1" applyBorder="1" applyAlignment="1">
      <alignment horizontal="center" vertical="center" shrinkToFit="1"/>
    </xf>
    <xf numFmtId="0" fontId="30" fillId="0" borderId="39" xfId="46" applyFont="1" applyFill="1" applyBorder="1" applyAlignment="1">
      <alignment horizontal="center" shrinkToFit="1"/>
    </xf>
    <xf numFmtId="0" fontId="30" fillId="24" borderId="26" xfId="46" applyFont="1" applyFill="1" applyBorder="1" applyAlignment="1">
      <alignment horizontal="center"/>
    </xf>
    <xf numFmtId="0" fontId="30" fillId="24" borderId="27" xfId="46" applyFont="1" applyFill="1" applyBorder="1" applyAlignment="1">
      <alignment horizontal="center"/>
    </xf>
    <xf numFmtId="0" fontId="30" fillId="24" borderId="27" xfId="46" applyFont="1" applyFill="1" applyBorder="1" applyAlignment="1">
      <alignment horizontal="left"/>
    </xf>
    <xf numFmtId="0" fontId="6" fillId="24" borderId="15" xfId="46" applyFont="1" applyFill="1" applyBorder="1" applyAlignment="1">
      <alignment shrinkToFit="1"/>
    </xf>
    <xf numFmtId="0" fontId="6" fillId="24" borderId="16" xfId="46" applyFont="1" applyFill="1" applyBorder="1" applyAlignment="1">
      <alignment shrinkToFit="1"/>
    </xf>
    <xf numFmtId="38" fontId="6" fillId="24" borderId="16" xfId="34" applyFont="1" applyFill="1" applyBorder="1" applyAlignment="1">
      <alignment shrinkToFit="1"/>
    </xf>
    <xf numFmtId="38" fontId="6" fillId="24" borderId="17" xfId="34" applyFont="1" applyFill="1" applyBorder="1" applyAlignment="1">
      <alignment shrinkToFit="1"/>
    </xf>
    <xf numFmtId="0" fontId="6" fillId="24" borderId="17" xfId="46" applyFont="1" applyFill="1" applyBorder="1" applyAlignment="1">
      <alignment shrinkToFit="1"/>
    </xf>
    <xf numFmtId="0" fontId="31" fillId="0" borderId="25" xfId="46" applyFont="1" applyFill="1" applyBorder="1" applyAlignment="1">
      <alignment horizontal="center" vertical="center"/>
    </xf>
    <xf numFmtId="0" fontId="6" fillId="0" borderId="16" xfId="46" applyFont="1" applyFill="1" applyBorder="1" applyAlignment="1">
      <alignment shrinkToFit="1"/>
    </xf>
    <xf numFmtId="177" fontId="6" fillId="24" borderId="19" xfId="46" applyNumberFormat="1" applyFont="1" applyFill="1" applyBorder="1" applyAlignment="1">
      <alignment horizontal="right" vertical="center" shrinkToFit="1"/>
    </xf>
    <xf numFmtId="0" fontId="6" fillId="24" borderId="21" xfId="46" applyFont="1" applyFill="1" applyBorder="1" applyAlignment="1">
      <alignment horizontal="right" vertical="center" shrinkToFit="1"/>
    </xf>
    <xf numFmtId="0" fontId="6" fillId="24" borderId="20" xfId="46" applyFont="1" applyFill="1" applyBorder="1" applyAlignment="1">
      <alignment horizontal="right" vertical="center" shrinkToFit="1"/>
    </xf>
    <xf numFmtId="0" fontId="6" fillId="24" borderId="22" xfId="46" applyFont="1" applyFill="1" applyBorder="1" applyAlignment="1">
      <alignment shrinkToFit="1"/>
    </xf>
    <xf numFmtId="0" fontId="6" fillId="24" borderId="0" xfId="46" applyFont="1" applyFill="1" applyBorder="1" applyAlignment="1">
      <alignment shrinkToFit="1"/>
    </xf>
    <xf numFmtId="38" fontId="6" fillId="24" borderId="22" xfId="46" applyNumberFormat="1" applyFont="1" applyFill="1" applyBorder="1" applyAlignment="1">
      <alignment shrinkToFit="1"/>
    </xf>
    <xf numFmtId="38" fontId="6" fillId="24" borderId="0" xfId="34" applyFont="1" applyFill="1" applyBorder="1" applyAlignment="1">
      <alignment shrinkToFit="1"/>
    </xf>
    <xf numFmtId="38" fontId="6" fillId="24" borderId="23" xfId="34" applyFont="1" applyFill="1" applyBorder="1" applyAlignment="1">
      <alignment shrinkToFit="1"/>
    </xf>
    <xf numFmtId="0" fontId="6" fillId="24" borderId="23" xfId="46" applyFont="1" applyFill="1" applyBorder="1" applyAlignment="1">
      <alignment shrinkToFit="1"/>
    </xf>
    <xf numFmtId="0" fontId="6" fillId="0" borderId="0" xfId="46" applyFont="1" applyFill="1" applyBorder="1" applyAlignment="1">
      <alignment shrinkToFit="1"/>
    </xf>
    <xf numFmtId="177" fontId="6" fillId="24" borderId="0" xfId="46" applyNumberFormat="1" applyFont="1" applyFill="1" applyBorder="1" applyAlignment="1">
      <alignment horizontal="right" vertical="center" shrinkToFit="1"/>
    </xf>
    <xf numFmtId="0" fontId="6" fillId="24" borderId="24" xfId="46" applyFont="1" applyFill="1" applyBorder="1" applyAlignment="1">
      <alignment horizontal="right" vertical="center" shrinkToFit="1"/>
    </xf>
    <xf numFmtId="0" fontId="6" fillId="24" borderId="25" xfId="46" applyFont="1" applyFill="1" applyBorder="1" applyAlignment="1">
      <alignment horizontal="right" vertical="center" shrinkToFit="1"/>
    </xf>
    <xf numFmtId="177" fontId="6" fillId="24" borderId="31" xfId="46" applyNumberFormat="1" applyFont="1" applyFill="1" applyBorder="1" applyAlignment="1">
      <alignment horizontal="right" vertical="center" shrinkToFit="1"/>
    </xf>
    <xf numFmtId="0" fontId="6" fillId="24" borderId="32" xfId="46" applyFont="1" applyFill="1" applyBorder="1" applyAlignment="1">
      <alignment horizontal="right" vertical="center" shrinkToFit="1"/>
    </xf>
    <xf numFmtId="0" fontId="6" fillId="24" borderId="30" xfId="46" applyFont="1" applyFill="1" applyBorder="1" applyAlignment="1">
      <alignment horizontal="right" vertical="center" shrinkToFit="1"/>
    </xf>
    <xf numFmtId="0" fontId="30" fillId="0" borderId="0" xfId="46" applyFont="1" applyFill="1" applyAlignment="1">
      <alignment vertical="center"/>
    </xf>
    <xf numFmtId="0" fontId="6" fillId="25" borderId="0" xfId="46" applyFont="1" applyFill="1" applyBorder="1" applyAlignment="1">
      <alignment horizontal="right" vertical="center" shrinkToFit="1"/>
    </xf>
    <xf numFmtId="0" fontId="6" fillId="25" borderId="31" xfId="46" applyFont="1" applyFill="1" applyBorder="1" applyAlignment="1">
      <alignment horizontal="right" vertical="center" shrinkToFit="1"/>
    </xf>
    <xf numFmtId="0" fontId="6" fillId="24" borderId="26" xfId="46" applyFont="1" applyFill="1" applyBorder="1" applyAlignment="1">
      <alignment shrinkToFit="1"/>
    </xf>
    <xf numFmtId="0" fontId="6" fillId="24" borderId="27" xfId="46" applyFont="1" applyFill="1" applyBorder="1" applyAlignment="1">
      <alignment shrinkToFit="1"/>
    </xf>
    <xf numFmtId="38" fontId="6" fillId="24" borderId="27" xfId="34" applyFont="1" applyFill="1" applyBorder="1" applyAlignment="1">
      <alignment shrinkToFit="1"/>
    </xf>
    <xf numFmtId="38" fontId="6" fillId="24" borderId="28" xfId="34" applyFont="1" applyFill="1" applyBorder="1" applyAlignment="1">
      <alignment shrinkToFit="1"/>
    </xf>
    <xf numFmtId="0" fontId="6" fillId="24" borderId="28" xfId="46" applyFont="1" applyFill="1" applyBorder="1" applyAlignment="1">
      <alignment shrinkToFit="1"/>
    </xf>
    <xf numFmtId="0" fontId="6" fillId="0" borderId="27" xfId="46" applyFont="1" applyFill="1" applyBorder="1" applyAlignment="1">
      <alignment shrinkToFit="1"/>
    </xf>
    <xf numFmtId="0" fontId="30" fillId="0" borderId="0" xfId="46" applyFont="1" applyFill="1" applyAlignment="1">
      <alignment vertical="center" shrinkToFit="1"/>
    </xf>
    <xf numFmtId="0" fontId="6" fillId="25" borderId="33" xfId="46" applyFont="1" applyFill="1" applyBorder="1" applyAlignment="1">
      <alignment horizontal="right" vertical="center" shrinkToFit="1"/>
    </xf>
    <xf numFmtId="177" fontId="6" fillId="24" borderId="33" xfId="46" applyNumberFormat="1" applyFont="1" applyFill="1" applyBorder="1" applyAlignment="1">
      <alignment horizontal="right" vertical="center" shrinkToFit="1"/>
    </xf>
    <xf numFmtId="0" fontId="6" fillId="24" borderId="33" xfId="46" applyFont="1" applyFill="1" applyBorder="1" applyAlignment="1">
      <alignment horizontal="right" vertical="center" shrinkToFit="1"/>
    </xf>
    <xf numFmtId="0" fontId="6" fillId="24" borderId="35" xfId="46" applyFont="1" applyFill="1" applyBorder="1" applyAlignment="1">
      <alignment horizontal="right" vertical="center" shrinkToFit="1"/>
    </xf>
    <xf numFmtId="0" fontId="6" fillId="25" borderId="0" xfId="46" quotePrefix="1" applyNumberFormat="1" applyFont="1" applyFill="1" applyBorder="1" applyAlignment="1">
      <alignment horizontal="right" vertical="center" shrinkToFit="1"/>
    </xf>
    <xf numFmtId="0" fontId="6" fillId="25" borderId="37" xfId="46" applyFont="1" applyFill="1" applyBorder="1" applyAlignment="1">
      <alignment horizontal="right" vertical="center" shrinkToFit="1"/>
    </xf>
    <xf numFmtId="177" fontId="6" fillId="24" borderId="37" xfId="46" applyNumberFormat="1" applyFont="1" applyFill="1" applyBorder="1" applyAlignment="1">
      <alignment horizontal="right" vertical="center" shrinkToFit="1"/>
    </xf>
    <xf numFmtId="0" fontId="6" fillId="0" borderId="39" xfId="46" applyFont="1" applyFill="1" applyBorder="1" applyAlignment="1">
      <alignment horizontal="center" shrinkToFit="1"/>
    </xf>
    <xf numFmtId="0" fontId="30" fillId="24" borderId="0" xfId="46" applyFont="1" applyFill="1" applyAlignment="1">
      <alignment vertical="center" shrinkToFit="1"/>
    </xf>
    <xf numFmtId="0" fontId="6" fillId="24" borderId="15" xfId="46" applyFont="1" applyFill="1" applyBorder="1" applyAlignment="1">
      <alignment horizontal="center" shrinkToFit="1"/>
    </xf>
    <xf numFmtId="0" fontId="6" fillId="24" borderId="16" xfId="46" applyFont="1" applyFill="1" applyBorder="1" applyAlignment="1">
      <alignment horizontal="center" shrinkToFit="1"/>
    </xf>
    <xf numFmtId="0" fontId="6" fillId="24" borderId="17" xfId="46" applyFont="1" applyFill="1" applyBorder="1" applyAlignment="1">
      <alignment horizontal="center" shrinkToFit="1"/>
    </xf>
    <xf numFmtId="0" fontId="6" fillId="24" borderId="22" xfId="46" applyFont="1" applyFill="1" applyBorder="1" applyAlignment="1">
      <alignment horizontal="center" shrinkToFit="1"/>
    </xf>
    <xf numFmtId="0" fontId="6" fillId="24" borderId="0" xfId="46" applyFont="1" applyFill="1" applyBorder="1" applyAlignment="1">
      <alignment horizontal="center" shrinkToFit="1"/>
    </xf>
    <xf numFmtId="38" fontId="6" fillId="24" borderId="22" xfId="46" applyNumberFormat="1" applyFont="1" applyFill="1" applyBorder="1" applyAlignment="1">
      <alignment horizontal="center" shrinkToFit="1"/>
    </xf>
    <xf numFmtId="38" fontId="6" fillId="24" borderId="0" xfId="34" applyFont="1" applyFill="1" applyBorder="1" applyAlignment="1">
      <alignment horizontal="center" shrinkToFit="1"/>
    </xf>
    <xf numFmtId="38" fontId="6" fillId="24" borderId="23" xfId="34" applyFont="1" applyFill="1" applyBorder="1" applyAlignment="1">
      <alignment horizontal="center" shrinkToFit="1"/>
    </xf>
    <xf numFmtId="0" fontId="6" fillId="24" borderId="23" xfId="46" applyFont="1" applyFill="1" applyBorder="1" applyAlignment="1">
      <alignment horizontal="center" shrinkToFit="1"/>
    </xf>
    <xf numFmtId="0" fontId="6" fillId="24" borderId="26" xfId="46" applyFont="1" applyFill="1" applyBorder="1" applyAlignment="1">
      <alignment horizontal="center" shrinkToFit="1"/>
    </xf>
    <xf numFmtId="0" fontId="6" fillId="24" borderId="34" xfId="46" applyFont="1" applyFill="1" applyBorder="1" applyAlignment="1">
      <alignment horizontal="right" vertical="center" shrinkToFit="1"/>
    </xf>
    <xf numFmtId="0" fontId="6" fillId="25" borderId="44" xfId="46" applyFont="1" applyFill="1" applyBorder="1" applyAlignment="1">
      <alignment horizontal="right" vertical="center" shrinkToFit="1"/>
    </xf>
    <xf numFmtId="0" fontId="6" fillId="26" borderId="0" xfId="46" applyFont="1" applyFill="1" applyBorder="1" applyAlignment="1">
      <alignment horizontal="right" vertical="center" shrinkToFit="1"/>
    </xf>
    <xf numFmtId="0" fontId="33" fillId="26" borderId="31" xfId="51" applyFont="1" applyFill="1" applyBorder="1" applyAlignment="1">
      <alignment horizontal="center" vertical="center" shrinkToFit="1"/>
    </xf>
    <xf numFmtId="0" fontId="0" fillId="26" borderId="31" xfId="0" applyFill="1" applyBorder="1" applyAlignment="1">
      <alignment horizontal="center" vertical="center" shrinkToFit="1"/>
    </xf>
    <xf numFmtId="0" fontId="33" fillId="26" borderId="12" xfId="51" applyFont="1" applyFill="1" applyBorder="1" applyAlignment="1">
      <alignment horizontal="center" vertical="center" shrinkToFit="1"/>
    </xf>
    <xf numFmtId="0" fontId="33" fillId="26" borderId="14" xfId="51" applyFont="1" applyFill="1" applyBorder="1" applyAlignment="1">
      <alignment horizontal="center" vertical="center" shrinkToFit="1"/>
    </xf>
    <xf numFmtId="0" fontId="33" fillId="26" borderId="13" xfId="51" applyFont="1" applyFill="1" applyBorder="1" applyAlignment="1">
      <alignment horizontal="center" vertical="center" shrinkToFit="1"/>
    </xf>
    <xf numFmtId="0" fontId="33" fillId="26" borderId="0" xfId="51" applyFont="1" applyFill="1" applyBorder="1" applyAlignment="1">
      <alignment horizontal="center" vertical="center" shrinkToFit="1"/>
    </xf>
    <xf numFmtId="0" fontId="0" fillId="26" borderId="0" xfId="0" applyFill="1" applyBorder="1" applyAlignment="1">
      <alignment horizontal="center" vertical="center" shrinkToFit="1"/>
    </xf>
    <xf numFmtId="0" fontId="33" fillId="26" borderId="0" xfId="51" applyFont="1" applyFill="1">
      <alignment vertical="center"/>
    </xf>
    <xf numFmtId="0" fontId="34" fillId="26" borderId="0" xfId="51" applyFont="1" applyFill="1" applyAlignment="1">
      <alignment horizontal="left" vertical="center"/>
    </xf>
    <xf numFmtId="0" fontId="35" fillId="26" borderId="0" xfId="51" applyFont="1" applyFill="1" applyAlignment="1">
      <alignment horizontal="center" vertical="center"/>
    </xf>
    <xf numFmtId="0" fontId="35" fillId="26" borderId="0" xfId="51" applyFont="1" applyFill="1" applyAlignment="1">
      <alignment horizontal="left" vertical="center"/>
    </xf>
    <xf numFmtId="0" fontId="34" fillId="26" borderId="0" xfId="51" applyFont="1" applyFill="1" applyAlignment="1">
      <alignment vertical="center"/>
    </xf>
    <xf numFmtId="0" fontId="33" fillId="26" borderId="11" xfId="51" applyFont="1" applyFill="1" applyBorder="1" applyAlignment="1">
      <alignment horizontal="center" vertical="center" shrinkToFit="1"/>
    </xf>
    <xf numFmtId="0" fontId="33" fillId="26" borderId="0" xfId="51" applyFont="1" applyFill="1" applyAlignment="1">
      <alignment vertical="center" shrinkToFit="1"/>
    </xf>
    <xf numFmtId="0" fontId="33" fillId="26" borderId="0" xfId="51" applyFont="1" applyFill="1" applyBorder="1">
      <alignment vertical="center"/>
    </xf>
    <xf numFmtId="38" fontId="33" fillId="26" borderId="0" xfId="51" applyNumberFormat="1" applyFont="1" applyFill="1" applyBorder="1" applyAlignment="1">
      <alignment horizontal="center" vertical="center" shrinkToFit="1"/>
    </xf>
    <xf numFmtId="0" fontId="33" fillId="26" borderId="0" xfId="51" quotePrefix="1" applyFont="1" applyFill="1">
      <alignment vertical="center"/>
    </xf>
    <xf numFmtId="0" fontId="33" fillId="26" borderId="0" xfId="51" applyFont="1" applyFill="1" applyAlignment="1">
      <alignment vertical="center"/>
    </xf>
    <xf numFmtId="0" fontId="10" fillId="26" borderId="0" xfId="46" applyFont="1" applyFill="1" applyAlignment="1">
      <alignment vertical="center"/>
    </xf>
    <xf numFmtId="0" fontId="47" fillId="26" borderId="0" xfId="46" applyFont="1" applyFill="1" applyAlignment="1">
      <alignment vertical="center" shrinkToFit="1"/>
    </xf>
    <xf numFmtId="0" fontId="10" fillId="26" borderId="0" xfId="47" applyFont="1" applyFill="1" applyAlignment="1">
      <alignment vertical="center"/>
    </xf>
    <xf numFmtId="0" fontId="38" fillId="26" borderId="0" xfId="46" applyFont="1" applyFill="1" applyAlignment="1">
      <alignment vertical="center"/>
    </xf>
    <xf numFmtId="0" fontId="41" fillId="26" borderId="0" xfId="46" applyFont="1" applyFill="1" applyAlignment="1">
      <alignment vertical="center"/>
    </xf>
    <xf numFmtId="0" fontId="5" fillId="26" borderId="19" xfId="46" applyNumberFormat="1" applyFont="1" applyFill="1" applyBorder="1" applyAlignment="1">
      <alignment horizontal="center" vertical="center" shrinkToFit="1"/>
    </xf>
    <xf numFmtId="0" fontId="5" fillId="26" borderId="20" xfId="46" applyFont="1" applyFill="1" applyBorder="1" applyAlignment="1">
      <alignment vertical="center" shrinkToFit="1"/>
    </xf>
    <xf numFmtId="176" fontId="5" fillId="26" borderId="0" xfId="46" applyNumberFormat="1" applyFont="1" applyFill="1" applyBorder="1" applyAlignment="1">
      <alignment vertical="center" shrinkToFit="1"/>
    </xf>
    <xf numFmtId="0" fontId="5" fillId="26" borderId="0" xfId="46" applyNumberFormat="1" applyFont="1" applyFill="1" applyBorder="1" applyAlignment="1">
      <alignment horizontal="center" vertical="center" shrinkToFit="1"/>
    </xf>
    <xf numFmtId="0" fontId="30" fillId="26" borderId="0" xfId="46" applyFont="1" applyFill="1" applyAlignment="1">
      <alignment vertical="center" shrinkToFit="1"/>
    </xf>
    <xf numFmtId="0" fontId="6" fillId="26" borderId="0" xfId="46" applyFont="1" applyFill="1" applyBorder="1" applyAlignment="1">
      <alignment horizontal="center" shrinkToFit="1"/>
    </xf>
    <xf numFmtId="0" fontId="5" fillId="26" borderId="0" xfId="46" applyFont="1" applyFill="1" applyBorder="1" applyAlignment="1">
      <alignment horizontal="center" vertical="center" shrinkToFit="1"/>
    </xf>
    <xf numFmtId="0" fontId="50" fillId="26" borderId="0" xfId="46" applyFont="1" applyFill="1" applyBorder="1" applyAlignment="1">
      <alignment horizontal="left" vertical="center" shrinkToFit="1"/>
    </xf>
    <xf numFmtId="0" fontId="51" fillId="26" borderId="0" xfId="46" applyFont="1" applyFill="1" applyBorder="1" applyAlignment="1">
      <alignment horizontal="left" vertical="center" shrinkToFit="1"/>
    </xf>
    <xf numFmtId="0" fontId="40" fillId="26" borderId="0" xfId="46" applyFont="1" applyFill="1" applyAlignment="1">
      <alignment vertical="center"/>
    </xf>
    <xf numFmtId="0" fontId="47" fillId="26" borderId="0" xfId="46" applyFont="1" applyFill="1" applyBorder="1" applyAlignment="1">
      <alignment vertical="center"/>
    </xf>
    <xf numFmtId="0" fontId="10" fillId="26" borderId="0" xfId="46" applyFont="1" applyFill="1" applyBorder="1" applyAlignment="1">
      <alignment vertical="center"/>
    </xf>
    <xf numFmtId="0" fontId="52" fillId="26" borderId="0" xfId="46" applyFont="1" applyFill="1" applyAlignment="1">
      <alignment vertical="center"/>
    </xf>
    <xf numFmtId="0" fontId="38" fillId="26" borderId="0" xfId="46" applyFont="1" applyFill="1" applyAlignment="1"/>
    <xf numFmtId="0" fontId="10" fillId="26" borderId="0" xfId="46" applyFont="1" applyFill="1" applyAlignment="1"/>
    <xf numFmtId="0" fontId="39" fillId="26" borderId="0" xfId="46" applyFont="1" applyFill="1" applyAlignment="1">
      <alignment vertical="center"/>
    </xf>
    <xf numFmtId="0" fontId="53" fillId="26" borderId="0" xfId="46" applyFont="1" applyFill="1" applyBorder="1" applyAlignment="1">
      <alignment vertical="center" shrinkToFit="1"/>
    </xf>
    <xf numFmtId="0" fontId="40" fillId="26" borderId="0" xfId="46" applyFont="1" applyFill="1" applyBorder="1" applyAlignment="1">
      <alignment horizontal="left" vertical="center"/>
    </xf>
    <xf numFmtId="0" fontId="54" fillId="26" borderId="0" xfId="46" applyFont="1" applyFill="1" applyAlignment="1">
      <alignment vertical="center"/>
    </xf>
    <xf numFmtId="0" fontId="6" fillId="26" borderId="0" xfId="46" applyNumberFormat="1" applyFont="1" applyFill="1" applyBorder="1" applyAlignment="1">
      <alignment horizontal="center" vertical="center" shrinkToFit="1"/>
    </xf>
    <xf numFmtId="0" fontId="6" fillId="26" borderId="0" xfId="46" applyFont="1" applyFill="1" applyBorder="1" applyAlignment="1">
      <alignment horizontal="left" vertical="center" shrinkToFit="1"/>
    </xf>
    <xf numFmtId="177" fontId="6" fillId="26" borderId="0" xfId="46" applyNumberFormat="1" applyFont="1" applyFill="1" applyBorder="1" applyAlignment="1">
      <alignment horizontal="left" vertical="center" shrinkToFit="1"/>
    </xf>
    <xf numFmtId="0" fontId="6" fillId="26" borderId="0" xfId="46" applyFont="1" applyFill="1" applyBorder="1" applyAlignment="1">
      <alignment horizontal="center" vertical="center" shrinkToFit="1"/>
    </xf>
    <xf numFmtId="0" fontId="5" fillId="26" borderId="0" xfId="46" applyFont="1" applyFill="1" applyBorder="1" applyAlignment="1">
      <alignment horizontal="left" vertical="center" shrinkToFit="1"/>
    </xf>
    <xf numFmtId="0" fontId="53" fillId="26" borderId="0" xfId="46" applyFont="1" applyFill="1" applyAlignment="1">
      <alignment vertical="center"/>
    </xf>
    <xf numFmtId="0" fontId="56" fillId="26" borderId="0" xfId="46" applyFont="1" applyFill="1" applyAlignment="1">
      <alignment vertical="center"/>
    </xf>
    <xf numFmtId="0" fontId="9" fillId="26" borderId="0" xfId="46" applyFont="1" applyFill="1" applyAlignment="1">
      <alignment vertical="center"/>
    </xf>
    <xf numFmtId="0" fontId="48" fillId="26" borderId="0" xfId="46" applyFont="1" applyFill="1" applyAlignment="1">
      <alignment vertical="center"/>
    </xf>
    <xf numFmtId="0" fontId="53" fillId="26" borderId="0" xfId="46" applyFont="1" applyFill="1" applyBorder="1" applyAlignment="1">
      <alignment vertical="center"/>
    </xf>
    <xf numFmtId="0" fontId="53" fillId="26" borderId="0" xfId="46" applyFont="1" applyFill="1" applyAlignment="1">
      <alignment vertical="center" shrinkToFit="1"/>
    </xf>
    <xf numFmtId="0" fontId="10" fillId="26" borderId="0" xfId="46" applyFont="1" applyFill="1" applyAlignment="1">
      <alignment horizontal="left" vertical="center" shrinkToFit="1"/>
    </xf>
    <xf numFmtId="0" fontId="40" fillId="26" borderId="0" xfId="46" applyFont="1" applyFill="1" applyAlignment="1">
      <alignment horizontal="left" vertical="center"/>
    </xf>
    <xf numFmtId="0" fontId="10" fillId="26" borderId="0" xfId="46" applyFont="1" applyFill="1" applyAlignment="1">
      <alignment horizontal="left" vertical="center"/>
    </xf>
    <xf numFmtId="0" fontId="27" fillId="26" borderId="97" xfId="46" applyFont="1" applyFill="1" applyBorder="1" applyAlignment="1">
      <alignment vertical="center" shrinkToFit="1"/>
    </xf>
    <xf numFmtId="0" fontId="27" fillId="26" borderId="93" xfId="46" applyFont="1" applyFill="1" applyBorder="1" applyAlignment="1">
      <alignment vertical="center" shrinkToFit="1"/>
    </xf>
    <xf numFmtId="0" fontId="27" fillId="26" borderId="95" xfId="46" applyFont="1" applyFill="1" applyBorder="1" applyAlignment="1">
      <alignment vertical="center" shrinkToFit="1"/>
    </xf>
    <xf numFmtId="0" fontId="27" fillId="26" borderId="91" xfId="46" applyFont="1" applyFill="1" applyBorder="1" applyAlignment="1">
      <alignment vertical="center" shrinkToFit="1"/>
    </xf>
    <xf numFmtId="0" fontId="5" fillId="26" borderId="0" xfId="46" applyFont="1" applyFill="1" applyBorder="1" applyAlignment="1">
      <alignment horizontal="center" vertical="center"/>
    </xf>
    <xf numFmtId="0" fontId="56" fillId="26" borderId="31" xfId="46" applyFont="1" applyFill="1" applyBorder="1" applyAlignment="1">
      <alignment horizontal="left"/>
    </xf>
    <xf numFmtId="0" fontId="56" fillId="26" borderId="0" xfId="46" applyFont="1" applyFill="1" applyAlignment="1"/>
    <xf numFmtId="0" fontId="27" fillId="26" borderId="0" xfId="46" applyFont="1" applyFill="1" applyBorder="1" applyAlignment="1">
      <alignment horizontal="center" vertical="center" shrinkToFit="1"/>
    </xf>
    <xf numFmtId="0" fontId="30" fillId="24" borderId="40" xfId="46" applyFont="1" applyFill="1" applyBorder="1" applyAlignment="1">
      <alignment horizontal="center" shrinkToFit="1"/>
    </xf>
    <xf numFmtId="0" fontId="30" fillId="24" borderId="39" xfId="46" applyFont="1" applyFill="1" applyBorder="1" applyAlignment="1">
      <alignment horizontal="center" shrinkToFit="1"/>
    </xf>
    <xf numFmtId="0" fontId="30" fillId="24" borderId="38" xfId="46" applyFont="1" applyFill="1" applyBorder="1" applyAlignment="1">
      <alignment horizontal="center" shrinkToFit="1"/>
    </xf>
    <xf numFmtId="0" fontId="6" fillId="24" borderId="28" xfId="46" applyFont="1" applyFill="1" applyBorder="1" applyAlignment="1">
      <alignment horizontal="center" shrinkToFit="1"/>
    </xf>
    <xf numFmtId="0" fontId="6" fillId="24" borderId="27" xfId="46" applyFont="1" applyFill="1" applyBorder="1" applyAlignment="1">
      <alignment horizontal="center" shrinkToFit="1"/>
    </xf>
    <xf numFmtId="0" fontId="6" fillId="24" borderId="40" xfId="46" applyFont="1" applyFill="1" applyBorder="1" applyAlignment="1">
      <alignment horizontal="center" shrinkToFit="1"/>
    </xf>
    <xf numFmtId="0" fontId="6" fillId="24" borderId="39" xfId="46" applyFont="1" applyFill="1" applyBorder="1" applyAlignment="1">
      <alignment horizontal="center" shrinkToFit="1"/>
    </xf>
    <xf numFmtId="0" fontId="6" fillId="24" borderId="38" xfId="46" applyFont="1" applyFill="1" applyBorder="1" applyAlignment="1">
      <alignment horizontal="center" shrinkToFit="1"/>
    </xf>
    <xf numFmtId="0" fontId="6" fillId="24" borderId="31" xfId="46" applyFont="1" applyFill="1" applyBorder="1" applyAlignment="1">
      <alignment horizontal="right" vertical="center" shrinkToFit="1"/>
    </xf>
    <xf numFmtId="0" fontId="6" fillId="24" borderId="0" xfId="46" applyFont="1" applyFill="1" applyBorder="1" applyAlignment="1">
      <alignment horizontal="right" vertical="center" shrinkToFit="1"/>
    </xf>
    <xf numFmtId="0" fontId="6" fillId="24" borderId="19" xfId="46" applyFont="1" applyFill="1" applyBorder="1" applyAlignment="1">
      <alignment horizontal="right" vertical="center" shrinkToFit="1"/>
    </xf>
    <xf numFmtId="0" fontId="56" fillId="26" borderId="0" xfId="46" applyFont="1" applyFill="1" applyBorder="1" applyAlignment="1">
      <alignment horizontal="left"/>
    </xf>
    <xf numFmtId="0" fontId="38" fillId="26" borderId="0" xfId="46" applyFont="1" applyFill="1" applyBorder="1" applyAlignment="1">
      <alignment vertical="center"/>
    </xf>
    <xf numFmtId="0" fontId="39" fillId="26" borderId="0" xfId="46" applyFont="1" applyFill="1" applyBorder="1" applyAlignment="1">
      <alignment vertical="center"/>
    </xf>
    <xf numFmtId="0" fontId="40" fillId="26" borderId="0" xfId="46" applyFont="1" applyFill="1" applyBorder="1" applyAlignment="1">
      <alignment vertical="center"/>
    </xf>
    <xf numFmtId="0" fontId="57" fillId="26" borderId="0" xfId="46" applyFont="1" applyFill="1" applyAlignment="1">
      <alignment vertical="center"/>
    </xf>
    <xf numFmtId="0" fontId="56" fillId="26" borderId="98" xfId="46" applyFont="1" applyFill="1" applyBorder="1" applyAlignment="1"/>
    <xf numFmtId="0" fontId="53" fillId="26" borderId="42" xfId="46" applyFont="1" applyFill="1" applyBorder="1" applyAlignment="1">
      <alignment vertical="center" shrinkToFit="1"/>
    </xf>
    <xf numFmtId="38" fontId="27" fillId="26" borderId="0" xfId="46" applyNumberFormat="1" applyFont="1" applyFill="1" applyBorder="1" applyAlignment="1">
      <alignment horizontal="center" vertical="center" shrinkToFit="1"/>
    </xf>
    <xf numFmtId="0" fontId="56" fillId="26" borderId="0" xfId="46" applyFont="1" applyFill="1" applyBorder="1" applyAlignment="1"/>
    <xf numFmtId="0" fontId="10" fillId="26" borderId="99" xfId="46" applyFont="1" applyFill="1" applyBorder="1" applyAlignment="1">
      <alignment vertical="center"/>
    </xf>
    <xf numFmtId="0" fontId="43" fillId="26" borderId="0" xfId="46" applyFont="1" applyFill="1" applyAlignment="1">
      <alignment vertical="center"/>
    </xf>
    <xf numFmtId="0" fontId="51" fillId="26" borderId="99" xfId="46" applyFont="1" applyFill="1" applyBorder="1" applyAlignment="1">
      <alignment horizontal="left" vertical="center" shrinkToFit="1"/>
    </xf>
    <xf numFmtId="0" fontId="50" fillId="26" borderId="99" xfId="46" applyFont="1" applyFill="1" applyBorder="1" applyAlignment="1">
      <alignment horizontal="left" vertical="center" shrinkToFit="1"/>
    </xf>
    <xf numFmtId="0" fontId="5" fillId="26" borderId="99" xfId="46" applyFont="1" applyFill="1" applyBorder="1" applyAlignment="1">
      <alignment horizontal="center" vertical="center" shrinkToFit="1"/>
    </xf>
    <xf numFmtId="0" fontId="5" fillId="26" borderId="99" xfId="46" applyFont="1" applyFill="1" applyBorder="1" applyAlignment="1">
      <alignment horizontal="center" vertical="center"/>
    </xf>
    <xf numFmtId="0" fontId="30" fillId="26" borderId="99" xfId="46" applyFont="1" applyFill="1" applyBorder="1" applyAlignment="1">
      <alignment vertical="center" shrinkToFit="1"/>
    </xf>
    <xf numFmtId="0" fontId="6" fillId="26" borderId="99" xfId="46" applyFont="1" applyFill="1" applyBorder="1" applyAlignment="1">
      <alignment horizontal="center" shrinkToFit="1"/>
    </xf>
    <xf numFmtId="0" fontId="10" fillId="26" borderId="0" xfId="46" applyFont="1" applyFill="1" applyAlignment="1">
      <alignment horizontal="right" vertical="center"/>
    </xf>
    <xf numFmtId="0" fontId="60" fillId="26" borderId="0" xfId="46" applyFont="1" applyFill="1" applyAlignment="1">
      <alignment vertical="center"/>
    </xf>
    <xf numFmtId="0" fontId="61" fillId="26" borderId="0" xfId="46" applyFont="1" applyFill="1" applyAlignment="1">
      <alignment vertical="center"/>
    </xf>
    <xf numFmtId="0" fontId="61" fillId="26" borderId="0" xfId="46" applyFont="1" applyFill="1" applyBorder="1" applyAlignment="1">
      <alignment vertical="center"/>
    </xf>
    <xf numFmtId="0" fontId="59" fillId="26" borderId="0" xfId="46" applyFont="1" applyFill="1" applyAlignment="1">
      <alignment vertical="center"/>
    </xf>
    <xf numFmtId="0" fontId="44" fillId="26" borderId="0" xfId="46" applyFont="1" applyFill="1" applyBorder="1" applyAlignment="1">
      <alignment vertical="center" shrinkToFit="1"/>
    </xf>
    <xf numFmtId="0" fontId="56" fillId="26" borderId="31" xfId="46" applyFont="1" applyFill="1" applyBorder="1" applyAlignment="1"/>
    <xf numFmtId="0" fontId="58" fillId="26" borderId="0" xfId="46" applyFont="1" applyFill="1" applyAlignment="1">
      <alignment vertical="center"/>
    </xf>
    <xf numFmtId="0" fontId="44" fillId="26" borderId="0" xfId="46" applyFont="1" applyFill="1" applyAlignment="1">
      <alignment vertical="center"/>
    </xf>
    <xf numFmtId="0" fontId="56" fillId="26" borderId="80" xfId="46" applyFont="1" applyFill="1" applyBorder="1" applyAlignment="1"/>
    <xf numFmtId="0" fontId="62" fillId="26" borderId="0" xfId="46" applyFont="1" applyFill="1" applyAlignment="1">
      <alignment vertical="center"/>
    </xf>
    <xf numFmtId="0" fontId="63" fillId="26" borderId="0" xfId="46" applyFont="1" applyFill="1" applyAlignment="1">
      <alignment vertical="center"/>
    </xf>
    <xf numFmtId="177" fontId="5" fillId="26" borderId="0" xfId="46" applyNumberFormat="1" applyFont="1" applyFill="1" applyBorder="1" applyAlignment="1">
      <alignment horizontal="left" vertical="center" shrinkToFit="1"/>
    </xf>
    <xf numFmtId="0" fontId="5" fillId="26" borderId="0" xfId="46" applyFont="1" applyFill="1" applyBorder="1" applyAlignment="1">
      <alignment horizontal="center" shrinkToFit="1"/>
    </xf>
    <xf numFmtId="0" fontId="10" fillId="26" borderId="0" xfId="46" applyFont="1" applyFill="1" applyBorder="1" applyAlignment="1">
      <alignment horizontal="left" vertical="center"/>
    </xf>
    <xf numFmtId="0" fontId="53" fillId="26" borderId="0" xfId="46" applyFont="1" applyFill="1" applyBorder="1" applyAlignment="1">
      <alignment horizontal="right" vertical="center" shrinkToFit="1"/>
    </xf>
    <xf numFmtId="0" fontId="53" fillId="27" borderId="100" xfId="46" applyFont="1" applyFill="1" applyBorder="1" applyAlignment="1">
      <alignment vertical="center" shrinkToFit="1"/>
    </xf>
    <xf numFmtId="0" fontId="53" fillId="27" borderId="98" xfId="46" applyFont="1" applyFill="1" applyBorder="1" applyAlignment="1">
      <alignment vertical="center" shrinkToFit="1"/>
    </xf>
    <xf numFmtId="0" fontId="53" fillId="27" borderId="43" xfId="46" applyFont="1" applyFill="1" applyBorder="1" applyAlignment="1">
      <alignment vertical="center" shrinkToFit="1"/>
    </xf>
    <xf numFmtId="0" fontId="53" fillId="27" borderId="101" xfId="46" applyFont="1" applyFill="1" applyBorder="1" applyAlignment="1">
      <alignment vertical="center" shrinkToFit="1"/>
    </xf>
    <xf numFmtId="0" fontId="53" fillId="27" borderId="80" xfId="46" applyFont="1" applyFill="1" applyBorder="1" applyAlignment="1">
      <alignment vertical="center" shrinkToFit="1"/>
    </xf>
    <xf numFmtId="0" fontId="53" fillId="27" borderId="81" xfId="46" applyFont="1" applyFill="1" applyBorder="1" applyAlignment="1">
      <alignment vertical="center" shrinkToFit="1"/>
    </xf>
    <xf numFmtId="0" fontId="53" fillId="27" borderId="0" xfId="46" applyFont="1" applyFill="1" applyBorder="1" applyAlignment="1">
      <alignment vertical="center" shrinkToFit="1"/>
    </xf>
    <xf numFmtId="0" fontId="53" fillId="27" borderId="88" xfId="46" applyFont="1" applyFill="1" applyBorder="1" applyAlignment="1">
      <alignment vertical="center" shrinkToFit="1"/>
    </xf>
    <xf numFmtId="0" fontId="53" fillId="26" borderId="24" xfId="46" applyFont="1" applyFill="1" applyBorder="1" applyAlignment="1">
      <alignment vertical="center" shrinkToFit="1"/>
    </xf>
    <xf numFmtId="0" fontId="53" fillId="27" borderId="33" xfId="46" applyFont="1" applyFill="1" applyBorder="1" applyAlignment="1">
      <alignment vertical="center" shrinkToFit="1"/>
    </xf>
    <xf numFmtId="0" fontId="5" fillId="26" borderId="0" xfId="46" applyFont="1" applyFill="1" applyBorder="1" applyAlignment="1">
      <alignment horizontal="center" vertical="center"/>
    </xf>
    <xf numFmtId="0" fontId="10" fillId="26" borderId="0" xfId="46" applyFont="1" applyFill="1" applyAlignment="1" applyProtection="1">
      <alignment vertical="center"/>
    </xf>
    <xf numFmtId="0" fontId="6" fillId="25" borderId="37" xfId="46" applyFont="1" applyFill="1" applyBorder="1" applyAlignment="1" applyProtection="1">
      <alignment horizontal="right" vertical="center" shrinkToFit="1"/>
      <protection locked="0"/>
    </xf>
    <xf numFmtId="0" fontId="6" fillId="25" borderId="0" xfId="46" applyFont="1" applyFill="1" applyBorder="1" applyAlignment="1" applyProtection="1">
      <alignment horizontal="right" vertical="center" shrinkToFit="1"/>
      <protection locked="0"/>
    </xf>
    <xf numFmtId="0" fontId="6" fillId="25" borderId="31" xfId="46" applyFont="1" applyFill="1" applyBorder="1" applyAlignment="1" applyProtection="1">
      <alignment horizontal="right" vertical="center" shrinkToFit="1"/>
      <protection locked="0"/>
    </xf>
    <xf numFmtId="0" fontId="6" fillId="25" borderId="33" xfId="46" applyFont="1" applyFill="1" applyBorder="1" applyAlignment="1" applyProtection="1">
      <alignment horizontal="right" vertical="center" shrinkToFit="1"/>
      <protection locked="0"/>
    </xf>
    <xf numFmtId="0" fontId="6" fillId="25" borderId="24" xfId="46" applyFont="1" applyFill="1" applyBorder="1" applyAlignment="1" applyProtection="1">
      <alignment horizontal="right" vertical="center" shrinkToFit="1"/>
      <protection locked="0"/>
    </xf>
    <xf numFmtId="0" fontId="6" fillId="25" borderId="32" xfId="46" applyFont="1" applyFill="1" applyBorder="1" applyAlignment="1" applyProtection="1">
      <alignment horizontal="right" vertical="center" shrinkToFit="1"/>
      <protection locked="0"/>
    </xf>
    <xf numFmtId="0" fontId="6" fillId="25" borderId="34" xfId="46" applyFont="1" applyFill="1" applyBorder="1" applyAlignment="1" applyProtection="1">
      <alignment horizontal="right" vertical="center" shrinkToFit="1"/>
      <protection locked="0"/>
    </xf>
    <xf numFmtId="0" fontId="6" fillId="25" borderId="0" xfId="46" quotePrefix="1" applyNumberFormat="1" applyFont="1" applyFill="1" applyBorder="1" applyAlignment="1" applyProtection="1">
      <alignment horizontal="right" vertical="center" shrinkToFit="1"/>
      <protection locked="0"/>
    </xf>
    <xf numFmtId="176" fontId="5" fillId="26" borderId="96" xfId="46" applyNumberFormat="1" applyFont="1" applyFill="1" applyBorder="1" applyAlignment="1">
      <alignment vertical="center" shrinkToFit="1"/>
    </xf>
    <xf numFmtId="176" fontId="5" fillId="26" borderId="92" xfId="46" applyNumberFormat="1" applyFont="1" applyFill="1" applyBorder="1" applyAlignment="1">
      <alignment vertical="center" shrinkToFit="1"/>
    </xf>
    <xf numFmtId="176" fontId="5" fillId="26" borderId="94" xfId="46" applyNumberFormat="1" applyFont="1" applyFill="1" applyBorder="1" applyAlignment="1">
      <alignment vertical="center" shrinkToFit="1"/>
    </xf>
    <xf numFmtId="176" fontId="5" fillId="26" borderId="90" xfId="46" applyNumberFormat="1" applyFont="1" applyFill="1" applyBorder="1" applyAlignment="1">
      <alignment vertical="center" shrinkToFit="1"/>
    </xf>
    <xf numFmtId="0" fontId="53" fillId="27" borderId="106" xfId="46" applyFont="1" applyFill="1" applyBorder="1" applyAlignment="1">
      <alignment vertical="center" shrinkToFit="1"/>
    </xf>
    <xf numFmtId="0" fontId="53" fillId="27" borderId="107" xfId="46" applyFont="1" applyFill="1" applyBorder="1" applyAlignment="1">
      <alignment vertical="center" shrinkToFit="1"/>
    </xf>
    <xf numFmtId="0" fontId="53" fillId="27" borderId="108" xfId="46" applyFont="1" applyFill="1" applyBorder="1" applyAlignment="1">
      <alignment vertical="center" shrinkToFit="1"/>
    </xf>
    <xf numFmtId="0" fontId="53" fillId="26" borderId="24" xfId="46" applyFont="1" applyFill="1" applyBorder="1" applyAlignment="1">
      <alignment horizontal="right" vertical="center" shrinkToFit="1"/>
    </xf>
    <xf numFmtId="0" fontId="53" fillId="26" borderId="110" xfId="46" applyFont="1" applyFill="1" applyBorder="1" applyAlignment="1">
      <alignment vertical="center" shrinkToFit="1"/>
    </xf>
    <xf numFmtId="0" fontId="53" fillId="26" borderId="109" xfId="46" applyFont="1" applyFill="1" applyBorder="1" applyAlignment="1">
      <alignment horizontal="right" vertical="center" shrinkToFit="1"/>
    </xf>
    <xf numFmtId="0" fontId="53" fillId="26" borderId="111" xfId="46" applyFont="1" applyFill="1" applyBorder="1" applyAlignment="1">
      <alignment horizontal="right" vertical="center" shrinkToFit="1"/>
    </xf>
    <xf numFmtId="0" fontId="53" fillId="26" borderId="111" xfId="46" applyFont="1" applyFill="1" applyBorder="1" applyAlignment="1">
      <alignment vertical="center" shrinkToFit="1"/>
    </xf>
    <xf numFmtId="0" fontId="53" fillId="26" borderId="112" xfId="46" applyFont="1" applyFill="1" applyBorder="1" applyAlignment="1">
      <alignment vertical="center" shrinkToFit="1"/>
    </xf>
    <xf numFmtId="0" fontId="53" fillId="26" borderId="113" xfId="46" applyFont="1" applyFill="1" applyBorder="1" applyAlignment="1">
      <alignment vertical="center" shrinkToFit="1"/>
    </xf>
    <xf numFmtId="0" fontId="53" fillId="27" borderId="114" xfId="46" applyFont="1" applyFill="1" applyBorder="1" applyAlignment="1">
      <alignment vertical="center" shrinkToFit="1"/>
    </xf>
    <xf numFmtId="0" fontId="53" fillId="27" borderId="111" xfId="46" applyFont="1" applyFill="1" applyBorder="1" applyAlignment="1">
      <alignment vertical="center" shrinkToFit="1"/>
    </xf>
    <xf numFmtId="0" fontId="53" fillId="27" borderId="115" xfId="46" applyFont="1" applyFill="1" applyBorder="1" applyAlignment="1">
      <alignment vertical="center" shrinkToFit="1"/>
    </xf>
    <xf numFmtId="0" fontId="53" fillId="26" borderId="114" xfId="46" applyFont="1" applyFill="1" applyBorder="1" applyAlignment="1">
      <alignment horizontal="right" vertical="center" shrinkToFit="1"/>
    </xf>
    <xf numFmtId="0" fontId="53" fillId="26" borderId="109" xfId="46" applyFont="1" applyFill="1" applyBorder="1" applyAlignment="1">
      <alignment vertical="center" shrinkToFit="1"/>
    </xf>
    <xf numFmtId="0" fontId="31" fillId="24" borderId="0" xfId="0" applyNumberFormat="1" applyFont="1" applyFill="1" applyBorder="1" applyAlignment="1"/>
    <xf numFmtId="0" fontId="10" fillId="26" borderId="55" xfId="0" applyFont="1" applyFill="1" applyBorder="1" applyAlignment="1">
      <alignment vertical="center"/>
    </xf>
    <xf numFmtId="0" fontId="0" fillId="26" borderId="54" xfId="0" applyFill="1" applyBorder="1"/>
    <xf numFmtId="0" fontId="0" fillId="26" borderId="56" xfId="0" applyFill="1" applyBorder="1"/>
    <xf numFmtId="0" fontId="32" fillId="24" borderId="0" xfId="0" applyNumberFormat="1" applyFont="1" applyFill="1" applyBorder="1" applyAlignment="1">
      <alignment vertical="center"/>
    </xf>
    <xf numFmtId="0" fontId="27" fillId="24" borderId="0" xfId="0" applyFont="1" applyFill="1" applyAlignment="1"/>
    <xf numFmtId="0" fontId="27" fillId="0" borderId="0" xfId="0" applyFont="1" applyAlignment="1">
      <alignment vertical="center"/>
    </xf>
    <xf numFmtId="0" fontId="27" fillId="26" borderId="0" xfId="0" applyFont="1" applyFill="1" applyAlignment="1">
      <alignment vertical="center"/>
    </xf>
    <xf numFmtId="0" fontId="31" fillId="26" borderId="0" xfId="0" applyNumberFormat="1" applyFont="1" applyFill="1" applyBorder="1" applyAlignment="1"/>
    <xf numFmtId="0" fontId="31" fillId="26" borderId="55" xfId="0" applyNumberFormat="1" applyFont="1" applyFill="1" applyBorder="1" applyAlignment="1"/>
    <xf numFmtId="0" fontId="31" fillId="26" borderId="54" xfId="0" applyNumberFormat="1" applyFont="1" applyFill="1" applyBorder="1" applyAlignment="1"/>
    <xf numFmtId="0" fontId="31" fillId="26" borderId="56" xfId="0" applyNumberFormat="1" applyFont="1" applyFill="1" applyBorder="1" applyAlignment="1"/>
    <xf numFmtId="0" fontId="0" fillId="26" borderId="55" xfId="0" applyFill="1" applyBorder="1"/>
    <xf numFmtId="0" fontId="0" fillId="26" borderId="0" xfId="0" applyFill="1"/>
    <xf numFmtId="0" fontId="10" fillId="24" borderId="0" xfId="0" applyFont="1" applyFill="1" applyAlignment="1">
      <alignment vertical="center"/>
    </xf>
    <xf numFmtId="0" fontId="10" fillId="26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5" fillId="26" borderId="0" xfId="46" applyFont="1" applyFill="1" applyBorder="1" applyAlignment="1">
      <alignment horizontal="center" vertical="center"/>
    </xf>
    <xf numFmtId="38" fontId="0" fillId="26" borderId="51" xfId="33" applyFont="1" applyFill="1" applyBorder="1" applyAlignment="1">
      <alignment vertical="center" shrinkToFit="1"/>
    </xf>
    <xf numFmtId="176" fontId="0" fillId="26" borderId="0" xfId="0" applyNumberFormat="1" applyFont="1" applyFill="1" applyBorder="1" applyAlignment="1">
      <alignment vertical="center" shrinkToFit="1"/>
    </xf>
    <xf numFmtId="0" fontId="10" fillId="26" borderId="0" xfId="0" applyFont="1" applyFill="1" applyAlignment="1">
      <alignment shrinkToFit="1"/>
    </xf>
    <xf numFmtId="38" fontId="0" fillId="26" borderId="52" xfId="33" applyFont="1" applyFill="1" applyBorder="1" applyAlignment="1">
      <alignment vertical="center" shrinkToFit="1"/>
    </xf>
    <xf numFmtId="176" fontId="0" fillId="26" borderId="0" xfId="0" applyNumberFormat="1" applyFont="1" applyFill="1" applyBorder="1" applyAlignment="1">
      <alignment horizontal="center" vertical="center" shrinkToFit="1"/>
    </xf>
    <xf numFmtId="0" fontId="64" fillId="24" borderId="0" xfId="0" applyFont="1" applyFill="1" applyAlignment="1">
      <alignment vertical="center"/>
    </xf>
    <xf numFmtId="0" fontId="65" fillId="24" borderId="0" xfId="0" applyFont="1" applyFill="1" applyBorder="1" applyAlignment="1">
      <alignment horizontal="left" vertical="center"/>
    </xf>
    <xf numFmtId="0" fontId="66" fillId="24" borderId="0" xfId="0" applyFont="1" applyFill="1" applyBorder="1" applyAlignment="1">
      <alignment horizontal="left" vertical="center"/>
    </xf>
    <xf numFmtId="0" fontId="67" fillId="24" borderId="0" xfId="0" applyFont="1" applyFill="1" applyBorder="1" applyAlignment="1">
      <alignment vertical="center"/>
    </xf>
    <xf numFmtId="0" fontId="68" fillId="24" borderId="0" xfId="0" applyFont="1" applyFill="1" applyAlignment="1">
      <alignment vertical="center"/>
    </xf>
    <xf numFmtId="0" fontId="69" fillId="24" borderId="0" xfId="0" applyFont="1" applyFill="1" applyBorder="1" applyAlignment="1">
      <alignment horizontal="left" vertical="center"/>
    </xf>
    <xf numFmtId="0" fontId="66" fillId="24" borderId="0" xfId="0" applyFont="1" applyFill="1" applyBorder="1" applyAlignment="1">
      <alignment vertical="center"/>
    </xf>
    <xf numFmtId="0" fontId="67" fillId="24" borderId="0" xfId="0" applyFont="1" applyFill="1" applyBorder="1" applyAlignment="1">
      <alignment horizontal="left" vertical="center"/>
    </xf>
    <xf numFmtId="178" fontId="51" fillId="24" borderId="0" xfId="46" applyNumberFormat="1" applyFont="1" applyFill="1" applyBorder="1" applyAlignment="1">
      <alignment horizontal="center" vertical="center" shrinkToFit="1"/>
    </xf>
    <xf numFmtId="0" fontId="51" fillId="24" borderId="0" xfId="46" applyFont="1" applyFill="1" applyAlignment="1">
      <alignment vertical="center" shrinkToFit="1"/>
    </xf>
    <xf numFmtId="0" fontId="51" fillId="24" borderId="0" xfId="46" applyFont="1" applyFill="1" applyBorder="1" applyAlignment="1">
      <alignment shrinkToFit="1"/>
    </xf>
    <xf numFmtId="0" fontId="68" fillId="24" borderId="0" xfId="0" applyFont="1" applyFill="1" applyAlignment="1">
      <alignment vertical="center" shrinkToFit="1"/>
    </xf>
    <xf numFmtId="0" fontId="27" fillId="26" borderId="0" xfId="46" applyFont="1" applyFill="1" applyAlignment="1">
      <alignment vertical="center"/>
    </xf>
    <xf numFmtId="0" fontId="27" fillId="26" borderId="0" xfId="46" applyFont="1" applyFill="1" applyAlignment="1">
      <alignment vertical="center" shrinkToFit="1"/>
    </xf>
    <xf numFmtId="0" fontId="28" fillId="26" borderId="25" xfId="46" applyFont="1" applyFill="1" applyBorder="1" applyAlignment="1">
      <alignment vertical="center" shrinkToFit="1"/>
    </xf>
    <xf numFmtId="176" fontId="28" fillId="26" borderId="31" xfId="46" applyNumberFormat="1" applyFont="1" applyFill="1" applyBorder="1" applyAlignment="1">
      <alignment vertical="center" shrinkToFit="1"/>
    </xf>
    <xf numFmtId="176" fontId="28" fillId="26" borderId="0" xfId="46" applyNumberFormat="1" applyFont="1" applyFill="1" applyBorder="1" applyAlignment="1">
      <alignment vertical="center" shrinkToFit="1"/>
    </xf>
    <xf numFmtId="0" fontId="28" fillId="26" borderId="35" xfId="46" applyFont="1" applyFill="1" applyBorder="1" applyAlignment="1">
      <alignment vertical="center" shrinkToFit="1"/>
    </xf>
    <xf numFmtId="0" fontId="28" fillId="26" borderId="0" xfId="46" applyNumberFormat="1" applyFont="1" applyFill="1" applyBorder="1" applyAlignment="1">
      <alignment horizontal="center" vertical="center" shrinkToFit="1"/>
    </xf>
    <xf numFmtId="0" fontId="28" fillId="26" borderId="25" xfId="46" applyFont="1" applyFill="1" applyBorder="1" applyAlignment="1">
      <alignment horizontal="left" vertical="center" shrinkToFit="1"/>
    </xf>
    <xf numFmtId="0" fontId="28" fillId="26" borderId="33" xfId="46" applyNumberFormat="1" applyFont="1" applyFill="1" applyBorder="1" applyAlignment="1">
      <alignment horizontal="center" vertical="center" shrinkToFit="1"/>
    </xf>
    <xf numFmtId="0" fontId="28" fillId="26" borderId="30" xfId="46" applyFont="1" applyFill="1" applyBorder="1" applyAlignment="1">
      <alignment vertical="center" shrinkToFit="1"/>
    </xf>
    <xf numFmtId="176" fontId="28" fillId="26" borderId="29" xfId="46" applyNumberFormat="1" applyFont="1" applyFill="1" applyBorder="1" applyAlignment="1">
      <alignment vertical="center" shrinkToFit="1"/>
    </xf>
    <xf numFmtId="0" fontId="28" fillId="26" borderId="20" xfId="46" applyFont="1" applyFill="1" applyBorder="1" applyAlignment="1">
      <alignment vertical="center" shrinkToFit="1"/>
    </xf>
    <xf numFmtId="0" fontId="28" fillId="26" borderId="19" xfId="46" applyNumberFormat="1" applyFont="1" applyFill="1" applyBorder="1" applyAlignment="1">
      <alignment horizontal="center" vertical="center" shrinkToFit="1"/>
    </xf>
    <xf numFmtId="0" fontId="26" fillId="26" borderId="25" xfId="46" applyFont="1" applyFill="1" applyBorder="1" applyAlignment="1">
      <alignment horizontal="left" vertical="center" shrinkToFit="1"/>
    </xf>
    <xf numFmtId="176" fontId="26" fillId="26" borderId="31" xfId="46" applyNumberFormat="1" applyFont="1" applyFill="1" applyBorder="1" applyAlignment="1">
      <alignment vertical="center" shrinkToFit="1"/>
    </xf>
    <xf numFmtId="176" fontId="26" fillId="26" borderId="0" xfId="46" applyNumberFormat="1" applyFont="1" applyFill="1" applyBorder="1" applyAlignment="1">
      <alignment vertical="center" shrinkToFit="1"/>
    </xf>
    <xf numFmtId="0" fontId="28" fillId="24" borderId="25" xfId="46" applyFont="1" applyFill="1" applyBorder="1" applyAlignment="1">
      <alignment horizontal="left" vertical="center" shrinkToFit="1"/>
    </xf>
    <xf numFmtId="176" fontId="28" fillId="24" borderId="0" xfId="46" applyNumberFormat="1" applyFont="1" applyFill="1" applyBorder="1" applyAlignment="1">
      <alignment vertical="center" shrinkToFit="1"/>
    </xf>
    <xf numFmtId="0" fontId="28" fillId="24" borderId="35" xfId="46" applyFont="1" applyFill="1" applyBorder="1" applyAlignment="1">
      <alignment vertical="center" shrinkToFit="1"/>
    </xf>
    <xf numFmtId="0" fontId="28" fillId="24" borderId="0" xfId="46" applyNumberFormat="1" applyFont="1" applyFill="1" applyBorder="1" applyAlignment="1">
      <alignment horizontal="center" vertical="center" shrinkToFit="1"/>
    </xf>
    <xf numFmtId="176" fontId="28" fillId="24" borderId="31" xfId="46" applyNumberFormat="1" applyFont="1" applyFill="1" applyBorder="1" applyAlignment="1">
      <alignment vertical="center" shrinkToFit="1"/>
    </xf>
    <xf numFmtId="0" fontId="28" fillId="24" borderId="33" xfId="46" applyNumberFormat="1" applyFont="1" applyFill="1" applyBorder="1" applyAlignment="1">
      <alignment horizontal="center" vertical="center" shrinkToFit="1"/>
    </xf>
    <xf numFmtId="0" fontId="28" fillId="24" borderId="25" xfId="46" applyFont="1" applyFill="1" applyBorder="1" applyAlignment="1">
      <alignment vertical="center" shrinkToFit="1"/>
    </xf>
    <xf numFmtId="0" fontId="28" fillId="24" borderId="30" xfId="46" applyFont="1" applyFill="1" applyBorder="1" applyAlignment="1">
      <alignment vertical="center" shrinkToFit="1"/>
    </xf>
    <xf numFmtId="176" fontId="28" fillId="24" borderId="29" xfId="46" applyNumberFormat="1" applyFont="1" applyFill="1" applyBorder="1" applyAlignment="1">
      <alignment vertical="center" shrinkToFit="1"/>
    </xf>
    <xf numFmtId="0" fontId="28" fillId="24" borderId="20" xfId="46" applyFont="1" applyFill="1" applyBorder="1" applyAlignment="1">
      <alignment vertical="center" shrinkToFit="1"/>
    </xf>
    <xf numFmtId="0" fontId="28" fillId="24" borderId="19" xfId="46" applyNumberFormat="1" applyFont="1" applyFill="1" applyBorder="1" applyAlignment="1">
      <alignment horizontal="center" vertical="center" shrinkToFit="1"/>
    </xf>
    <xf numFmtId="0" fontId="70" fillId="26" borderId="0" xfId="46" applyFont="1" applyFill="1" applyAlignment="1">
      <alignment vertical="center"/>
    </xf>
    <xf numFmtId="0" fontId="71" fillId="24" borderId="0" xfId="0" applyFont="1" applyFill="1" applyBorder="1" applyAlignment="1">
      <alignment horizontal="left" vertical="center"/>
    </xf>
    <xf numFmtId="20" fontId="71" fillId="24" borderId="0" xfId="0" applyNumberFormat="1" applyFont="1" applyFill="1" applyBorder="1" applyAlignment="1">
      <alignment horizontal="left" vertical="center"/>
    </xf>
    <xf numFmtId="0" fontId="10" fillId="26" borderId="97" xfId="46" applyFont="1" applyFill="1" applyBorder="1" applyAlignment="1">
      <alignment vertical="center" shrinkToFit="1"/>
    </xf>
    <xf numFmtId="176" fontId="10" fillId="26" borderId="102" xfId="46" applyNumberFormat="1" applyFont="1" applyFill="1" applyBorder="1" applyAlignment="1">
      <alignment vertical="center" shrinkToFit="1"/>
    </xf>
    <xf numFmtId="0" fontId="10" fillId="26" borderId="93" xfId="46" applyFont="1" applyFill="1" applyBorder="1" applyAlignment="1">
      <alignment vertical="center" shrinkToFit="1"/>
    </xf>
    <xf numFmtId="176" fontId="10" fillId="26" borderId="104" xfId="46" applyNumberFormat="1" applyFont="1" applyFill="1" applyBorder="1" applyAlignment="1">
      <alignment vertical="center" shrinkToFit="1"/>
    </xf>
    <xf numFmtId="0" fontId="10" fillId="26" borderId="95" xfId="46" applyFont="1" applyFill="1" applyBorder="1" applyAlignment="1">
      <alignment vertical="center" shrinkToFit="1"/>
    </xf>
    <xf numFmtId="176" fontId="10" fillId="26" borderId="103" xfId="46" applyNumberFormat="1" applyFont="1" applyFill="1" applyBorder="1" applyAlignment="1">
      <alignment vertical="center" shrinkToFit="1"/>
    </xf>
    <xf numFmtId="176" fontId="10" fillId="26" borderId="105" xfId="46" applyNumberFormat="1" applyFont="1" applyFill="1" applyBorder="1" applyAlignment="1">
      <alignment vertical="center" shrinkToFit="1"/>
    </xf>
    <xf numFmtId="176" fontId="10" fillId="26" borderId="0" xfId="46" applyNumberFormat="1" applyFont="1" applyFill="1" applyBorder="1" applyAlignment="1">
      <alignment vertical="center" shrinkToFit="1"/>
    </xf>
    <xf numFmtId="0" fontId="10" fillId="26" borderId="91" xfId="46" applyFont="1" applyFill="1" applyBorder="1" applyAlignment="1">
      <alignment vertical="center" shrinkToFit="1"/>
    </xf>
    <xf numFmtId="176" fontId="10" fillId="26" borderId="94" xfId="46" applyNumberFormat="1" applyFont="1" applyFill="1" applyBorder="1" applyAlignment="1">
      <alignment vertical="center" shrinkToFit="1"/>
    </xf>
    <xf numFmtId="176" fontId="10" fillId="26" borderId="92" xfId="46" applyNumberFormat="1" applyFont="1" applyFill="1" applyBorder="1" applyAlignment="1">
      <alignment vertical="center" shrinkToFit="1"/>
    </xf>
    <xf numFmtId="0" fontId="10" fillId="26" borderId="0" xfId="46" applyFont="1" applyFill="1" applyBorder="1" applyAlignment="1">
      <alignment horizontal="center" vertical="center" shrinkToFit="1"/>
    </xf>
    <xf numFmtId="0" fontId="10" fillId="26" borderId="0" xfId="46" applyFont="1" applyFill="1" applyAlignment="1">
      <alignment vertical="center" shrinkToFit="1"/>
    </xf>
    <xf numFmtId="38" fontId="10" fillId="26" borderId="0" xfId="46" applyNumberFormat="1" applyFont="1" applyFill="1" applyBorder="1" applyAlignment="1">
      <alignment horizontal="center" vertical="center" shrinkToFit="1"/>
    </xf>
    <xf numFmtId="176" fontId="10" fillId="26" borderId="117" xfId="46" applyNumberFormat="1" applyFont="1" applyFill="1" applyBorder="1" applyAlignment="1">
      <alignment vertical="center" shrinkToFit="1"/>
    </xf>
    <xf numFmtId="0" fontId="55" fillId="26" borderId="24" xfId="46" applyFont="1" applyFill="1" applyBorder="1" applyAlignment="1">
      <alignment horizontal="left" vertical="top"/>
    </xf>
    <xf numFmtId="0" fontId="55" fillId="26" borderId="0" xfId="46" applyFont="1" applyFill="1" applyAlignment="1">
      <alignment horizontal="left" vertical="top"/>
    </xf>
    <xf numFmtId="176" fontId="10" fillId="26" borderId="46" xfId="46" applyNumberFormat="1" applyFont="1" applyFill="1" applyBorder="1" applyAlignment="1">
      <alignment horizontal="center" vertical="center" shrinkToFit="1"/>
    </xf>
    <xf numFmtId="0" fontId="10" fillId="26" borderId="46" xfId="46" applyFont="1" applyFill="1" applyBorder="1" applyAlignment="1">
      <alignment horizontal="center" vertical="center" shrinkToFit="1"/>
    </xf>
    <xf numFmtId="0" fontId="10" fillId="26" borderId="51" xfId="46" applyFont="1" applyFill="1" applyBorder="1" applyAlignment="1">
      <alignment horizontal="center" vertical="center" shrinkToFit="1"/>
    </xf>
    <xf numFmtId="0" fontId="10" fillId="26" borderId="53" xfId="46" applyFont="1" applyFill="1" applyBorder="1" applyAlignment="1">
      <alignment horizontal="center" vertical="center" shrinkToFit="1"/>
    </xf>
    <xf numFmtId="0" fontId="10" fillId="26" borderId="47" xfId="46" applyFont="1" applyFill="1" applyBorder="1" applyAlignment="1">
      <alignment horizontal="center" vertical="center" shrinkToFit="1"/>
    </xf>
    <xf numFmtId="176" fontId="10" fillId="26" borderId="47" xfId="46" applyNumberFormat="1" applyFont="1" applyFill="1" applyBorder="1" applyAlignment="1">
      <alignment horizontal="center" vertical="center" shrinkToFit="1"/>
    </xf>
    <xf numFmtId="0" fontId="10" fillId="26" borderId="52" xfId="46" applyFont="1" applyFill="1" applyBorder="1" applyAlignment="1">
      <alignment horizontal="center" vertical="center" shrinkToFit="1"/>
    </xf>
    <xf numFmtId="0" fontId="10" fillId="26" borderId="79" xfId="46" applyFont="1" applyFill="1" applyBorder="1" applyAlignment="1">
      <alignment horizontal="center" vertical="center" shrinkToFit="1"/>
    </xf>
    <xf numFmtId="0" fontId="6" fillId="24" borderId="42" xfId="46" applyNumberFormat="1" applyFont="1" applyFill="1" applyBorder="1" applyAlignment="1">
      <alignment horizontal="center" vertical="center" shrinkToFit="1"/>
    </xf>
    <xf numFmtId="0" fontId="6" fillId="24" borderId="45" xfId="46" applyNumberFormat="1" applyFont="1" applyFill="1" applyBorder="1" applyAlignment="1">
      <alignment horizontal="center" vertical="center" shrinkToFit="1"/>
    </xf>
    <xf numFmtId="0" fontId="6" fillId="24" borderId="29" xfId="46" applyNumberFormat="1" applyFont="1" applyFill="1" applyBorder="1" applyAlignment="1">
      <alignment horizontal="center" vertical="center" shrinkToFit="1"/>
    </xf>
    <xf numFmtId="0" fontId="6" fillId="24" borderId="10" xfId="46" applyNumberFormat="1" applyFont="1" applyFill="1" applyBorder="1" applyAlignment="1">
      <alignment horizontal="center" vertical="center" shrinkToFit="1"/>
    </xf>
    <xf numFmtId="0" fontId="6" fillId="24" borderId="36" xfId="46" applyNumberFormat="1" applyFont="1" applyFill="1" applyBorder="1" applyAlignment="1">
      <alignment horizontal="center" vertical="center" shrinkToFit="1"/>
    </xf>
    <xf numFmtId="0" fontId="30" fillId="24" borderId="28" xfId="46" applyFont="1" applyFill="1" applyBorder="1" applyAlignment="1">
      <alignment horizontal="center" shrinkToFit="1"/>
    </xf>
    <xf numFmtId="0" fontId="30" fillId="24" borderId="27" xfId="46" applyFont="1" applyFill="1" applyBorder="1" applyAlignment="1">
      <alignment horizontal="center" shrinkToFit="1"/>
    </xf>
    <xf numFmtId="0" fontId="30" fillId="24" borderId="40" xfId="46" applyFont="1" applyFill="1" applyBorder="1" applyAlignment="1">
      <alignment horizontal="center" shrinkToFit="1"/>
    </xf>
    <xf numFmtId="0" fontId="30" fillId="24" borderId="39" xfId="46" applyFont="1" applyFill="1" applyBorder="1" applyAlignment="1">
      <alignment horizontal="center" shrinkToFit="1"/>
    </xf>
    <xf numFmtId="0" fontId="30" fillId="24" borderId="38" xfId="46" applyFont="1" applyFill="1" applyBorder="1" applyAlignment="1">
      <alignment horizontal="center" shrinkToFit="1"/>
    </xf>
    <xf numFmtId="0" fontId="6" fillId="24" borderId="58" xfId="46" applyNumberFormat="1" applyFont="1" applyFill="1" applyBorder="1" applyAlignment="1">
      <alignment horizontal="center" vertical="center" shrinkToFit="1"/>
    </xf>
    <xf numFmtId="0" fontId="6" fillId="24" borderId="57" xfId="46" applyNumberFormat="1" applyFont="1" applyFill="1" applyBorder="1" applyAlignment="1">
      <alignment horizontal="center" vertical="center" shrinkToFit="1"/>
    </xf>
    <xf numFmtId="0" fontId="6" fillId="24" borderId="43" xfId="46" applyNumberFormat="1" applyFont="1" applyFill="1" applyBorder="1" applyAlignment="1">
      <alignment horizontal="center" vertical="center" shrinkToFit="1"/>
    </xf>
    <xf numFmtId="0" fontId="27" fillId="26" borderId="53" xfId="46" applyFont="1" applyFill="1" applyBorder="1" applyAlignment="1">
      <alignment horizontal="center" vertical="center" shrinkToFit="1"/>
    </xf>
    <xf numFmtId="0" fontId="27" fillId="26" borderId="47" xfId="46" applyFont="1" applyFill="1" applyBorder="1" applyAlignment="1">
      <alignment horizontal="center" vertical="center" shrinkToFit="1"/>
    </xf>
    <xf numFmtId="176" fontId="27" fillId="26" borderId="47" xfId="46" applyNumberFormat="1" applyFont="1" applyFill="1" applyBorder="1" applyAlignment="1">
      <alignment horizontal="center" vertical="center" shrinkToFit="1"/>
    </xf>
    <xf numFmtId="0" fontId="27" fillId="26" borderId="52" xfId="46" applyFont="1" applyFill="1" applyBorder="1" applyAlignment="1">
      <alignment horizontal="center" vertical="center" shrinkToFit="1"/>
    </xf>
    <xf numFmtId="0" fontId="6" fillId="24" borderId="43" xfId="46" applyFont="1" applyFill="1" applyBorder="1" applyAlignment="1">
      <alignment horizontal="right" vertical="center" shrinkToFit="1"/>
    </xf>
    <xf numFmtId="0" fontId="6" fillId="24" borderId="42" xfId="46" applyFont="1" applyFill="1" applyBorder="1" applyAlignment="1">
      <alignment horizontal="right" vertical="center" shrinkToFit="1"/>
    </xf>
    <xf numFmtId="0" fontId="6" fillId="24" borderId="41" xfId="46" applyFont="1" applyFill="1" applyBorder="1" applyAlignment="1">
      <alignment horizontal="right" vertical="center" shrinkToFit="1"/>
    </xf>
    <xf numFmtId="0" fontId="6" fillId="24" borderId="40" xfId="46" applyFont="1" applyFill="1" applyBorder="1" applyAlignment="1">
      <alignment horizontal="center" shrinkToFit="1"/>
    </xf>
    <xf numFmtId="0" fontId="6" fillId="24" borderId="38" xfId="46" applyFont="1" applyFill="1" applyBorder="1" applyAlignment="1">
      <alignment horizontal="center" shrinkToFit="1"/>
    </xf>
    <xf numFmtId="0" fontId="6" fillId="24" borderId="39" xfId="46" applyFont="1" applyFill="1" applyBorder="1" applyAlignment="1">
      <alignment horizontal="center" shrinkToFit="1"/>
    </xf>
    <xf numFmtId="0" fontId="6" fillId="24" borderId="40" xfId="46" applyFont="1" applyFill="1" applyBorder="1" applyAlignment="1">
      <alignment horizontal="center"/>
    </xf>
    <xf numFmtId="0" fontId="6" fillId="24" borderId="39" xfId="46" applyFont="1" applyFill="1" applyBorder="1" applyAlignment="1">
      <alignment horizontal="center"/>
    </xf>
    <xf numFmtId="0" fontId="6" fillId="24" borderId="38" xfId="46" applyFont="1" applyFill="1" applyBorder="1" applyAlignment="1">
      <alignment horizontal="center"/>
    </xf>
    <xf numFmtId="0" fontId="6" fillId="24" borderId="28" xfId="46" applyFont="1" applyFill="1" applyBorder="1" applyAlignment="1">
      <alignment horizontal="center" shrinkToFit="1"/>
    </xf>
    <xf numFmtId="0" fontId="6" fillId="24" borderId="27" xfId="46" applyFont="1" applyFill="1" applyBorder="1" applyAlignment="1">
      <alignment horizontal="center" shrinkToFit="1"/>
    </xf>
    <xf numFmtId="0" fontId="6" fillId="24" borderId="37" xfId="46" applyNumberFormat="1" applyFont="1" applyFill="1" applyBorder="1" applyAlignment="1">
      <alignment horizontal="center" vertical="center" shrinkToFit="1"/>
    </xf>
    <xf numFmtId="0" fontId="6" fillId="24" borderId="0" xfId="46" applyNumberFormat="1" applyFont="1" applyFill="1" applyBorder="1" applyAlignment="1">
      <alignment horizontal="center" vertical="center" shrinkToFit="1"/>
    </xf>
    <xf numFmtId="0" fontId="27" fillId="26" borderId="31" xfId="46" applyFont="1" applyFill="1" applyBorder="1" applyAlignment="1">
      <alignment horizontal="left"/>
    </xf>
    <xf numFmtId="179" fontId="32" fillId="27" borderId="49" xfId="46" applyNumberFormat="1" applyFont="1" applyFill="1" applyBorder="1" applyAlignment="1">
      <alignment horizontal="center" vertical="center" shrinkToFit="1"/>
    </xf>
    <xf numFmtId="179" fontId="32" fillId="27" borderId="37" xfId="46" applyNumberFormat="1" applyFont="1" applyFill="1" applyBorder="1" applyAlignment="1">
      <alignment horizontal="center" vertical="center" shrinkToFit="1"/>
    </xf>
    <xf numFmtId="179" fontId="32" fillId="27" borderId="57" xfId="46" applyNumberFormat="1" applyFont="1" applyFill="1" applyBorder="1" applyAlignment="1">
      <alignment horizontal="center" vertical="center" shrinkToFit="1"/>
    </xf>
    <xf numFmtId="179" fontId="32" fillId="27" borderId="25" xfId="46" applyNumberFormat="1" applyFont="1" applyFill="1" applyBorder="1" applyAlignment="1">
      <alignment horizontal="center" vertical="center" shrinkToFit="1"/>
    </xf>
    <xf numFmtId="179" fontId="32" fillId="27" borderId="0" xfId="46" applyNumberFormat="1" applyFont="1" applyFill="1" applyBorder="1" applyAlignment="1">
      <alignment horizontal="center" vertical="center" shrinkToFit="1"/>
    </xf>
    <xf numFmtId="179" fontId="32" fillId="27" borderId="10" xfId="46" applyNumberFormat="1" applyFont="1" applyFill="1" applyBorder="1" applyAlignment="1">
      <alignment horizontal="center" vertical="center" shrinkToFit="1"/>
    </xf>
    <xf numFmtId="0" fontId="28" fillId="24" borderId="25" xfId="46" applyFont="1" applyFill="1" applyBorder="1" applyAlignment="1">
      <alignment horizontal="center" vertical="center"/>
    </xf>
    <xf numFmtId="0" fontId="28" fillId="24" borderId="0" xfId="46" applyFont="1" applyFill="1" applyBorder="1" applyAlignment="1">
      <alignment horizontal="center" vertical="center"/>
    </xf>
    <xf numFmtId="0" fontId="28" fillId="24" borderId="10" xfId="46" applyFont="1" applyFill="1" applyBorder="1" applyAlignment="1">
      <alignment horizontal="center" vertical="center"/>
    </xf>
    <xf numFmtId="0" fontId="28" fillId="24" borderId="44" xfId="46" applyFont="1" applyFill="1" applyBorder="1" applyAlignment="1">
      <alignment horizontal="center" vertical="center" shrinkToFit="1"/>
    </xf>
    <xf numFmtId="0" fontId="28" fillId="24" borderId="37" xfId="46" applyFont="1" applyFill="1" applyBorder="1" applyAlignment="1">
      <alignment horizontal="center" vertical="center" shrinkToFit="1"/>
    </xf>
    <xf numFmtId="0" fontId="28" fillId="24" borderId="58" xfId="46" applyFont="1" applyFill="1" applyBorder="1" applyAlignment="1">
      <alignment horizontal="center" vertical="center" shrinkToFit="1"/>
    </xf>
    <xf numFmtId="0" fontId="28" fillId="24" borderId="49" xfId="46" applyFont="1" applyFill="1" applyBorder="1" applyAlignment="1">
      <alignment horizontal="center" vertical="center"/>
    </xf>
    <xf numFmtId="0" fontId="28" fillId="24" borderId="37" xfId="46" applyFont="1" applyFill="1" applyBorder="1" applyAlignment="1">
      <alignment horizontal="center" vertical="center"/>
    </xf>
    <xf numFmtId="0" fontId="28" fillId="24" borderId="57" xfId="46" applyFont="1" applyFill="1" applyBorder="1" applyAlignment="1">
      <alignment horizontal="center" vertical="center"/>
    </xf>
    <xf numFmtId="0" fontId="6" fillId="24" borderId="31" xfId="46" applyFont="1" applyFill="1" applyBorder="1" applyAlignment="1">
      <alignment horizontal="center" vertical="center" shrinkToFit="1"/>
    </xf>
    <xf numFmtId="0" fontId="6" fillId="24" borderId="0" xfId="46" applyFont="1" applyFill="1" applyBorder="1" applyAlignment="1">
      <alignment horizontal="center" vertical="center" shrinkToFit="1"/>
    </xf>
    <xf numFmtId="0" fontId="6" fillId="24" borderId="19" xfId="46" applyFont="1" applyFill="1" applyBorder="1" applyAlignment="1">
      <alignment horizontal="center" vertical="center" shrinkToFit="1"/>
    </xf>
    <xf numFmtId="0" fontId="6" fillId="24" borderId="43" xfId="46" applyFont="1" applyFill="1" applyBorder="1" applyAlignment="1">
      <alignment horizontal="center" vertical="center" shrinkToFit="1"/>
    </xf>
    <xf numFmtId="0" fontId="6" fillId="24" borderId="42" xfId="46" applyFont="1" applyFill="1" applyBorder="1" applyAlignment="1">
      <alignment horizontal="center" vertical="center" shrinkToFit="1"/>
    </xf>
    <xf numFmtId="0" fontId="6" fillId="24" borderId="41" xfId="46" applyFont="1" applyFill="1" applyBorder="1" applyAlignment="1">
      <alignment horizontal="center" vertical="center" shrinkToFit="1"/>
    </xf>
    <xf numFmtId="0" fontId="6" fillId="24" borderId="68" xfId="46" applyFont="1" applyFill="1" applyBorder="1" applyAlignment="1">
      <alignment horizontal="center" vertical="center" shrinkToFit="1"/>
    </xf>
    <xf numFmtId="0" fontId="6" fillId="24" borderId="69" xfId="46" applyFont="1" applyFill="1" applyBorder="1" applyAlignment="1">
      <alignment horizontal="center" vertical="center" shrinkToFit="1"/>
    </xf>
    <xf numFmtId="0" fontId="6" fillId="24" borderId="70" xfId="46" applyFont="1" applyFill="1" applyBorder="1" applyAlignment="1">
      <alignment horizontal="center" vertical="center" shrinkToFit="1"/>
    </xf>
    <xf numFmtId="0" fontId="6" fillId="24" borderId="71" xfId="46" applyFont="1" applyFill="1" applyBorder="1" applyAlignment="1">
      <alignment horizontal="center" vertical="center" shrinkToFit="1"/>
    </xf>
    <xf numFmtId="0" fontId="6" fillId="24" borderId="63" xfId="46" applyFont="1" applyFill="1" applyBorder="1" applyAlignment="1">
      <alignment horizontal="center" vertical="center" shrinkToFit="1"/>
    </xf>
    <xf numFmtId="0" fontId="6" fillId="24" borderId="64" xfId="46" applyFont="1" applyFill="1" applyBorder="1" applyAlignment="1">
      <alignment horizontal="center" vertical="center" shrinkToFit="1"/>
    </xf>
    <xf numFmtId="0" fontId="6" fillId="24" borderId="75" xfId="46" applyFont="1" applyFill="1" applyBorder="1" applyAlignment="1">
      <alignment horizontal="center" vertical="center" shrinkToFit="1"/>
    </xf>
    <xf numFmtId="0" fontId="6" fillId="24" borderId="76" xfId="46" applyFont="1" applyFill="1" applyBorder="1" applyAlignment="1">
      <alignment horizontal="center" vertical="center" shrinkToFit="1"/>
    </xf>
    <xf numFmtId="0" fontId="6" fillId="24" borderId="78" xfId="46" applyFont="1" applyFill="1" applyBorder="1" applyAlignment="1">
      <alignment horizontal="center" vertical="center" shrinkToFit="1"/>
    </xf>
    <xf numFmtId="0" fontId="6" fillId="24" borderId="45" xfId="46" applyFont="1" applyFill="1" applyBorder="1" applyAlignment="1">
      <alignment horizontal="center" vertical="center" shrinkToFit="1"/>
    </xf>
    <xf numFmtId="0" fontId="6" fillId="24" borderId="72" xfId="46" applyFont="1" applyFill="1" applyBorder="1" applyAlignment="1">
      <alignment horizontal="center" vertical="center" shrinkToFit="1"/>
    </xf>
    <xf numFmtId="0" fontId="6" fillId="24" borderId="66" xfId="46" applyFont="1" applyFill="1" applyBorder="1" applyAlignment="1">
      <alignment horizontal="center" vertical="center" shrinkToFit="1"/>
    </xf>
    <xf numFmtId="0" fontId="6" fillId="24" borderId="67" xfId="46" applyFont="1" applyFill="1" applyBorder="1" applyAlignment="1">
      <alignment horizontal="center" vertical="center" shrinkToFit="1"/>
    </xf>
    <xf numFmtId="0" fontId="6" fillId="24" borderId="41" xfId="46" applyNumberFormat="1" applyFont="1" applyFill="1" applyBorder="1" applyAlignment="1">
      <alignment horizontal="center" vertical="center" shrinkToFit="1"/>
    </xf>
    <xf numFmtId="0" fontId="6" fillId="24" borderId="59" xfId="46" applyFont="1" applyFill="1" applyBorder="1" applyAlignment="1">
      <alignment horizontal="center" vertical="center" shrinkToFit="1"/>
    </xf>
    <xf numFmtId="0" fontId="6" fillId="24" borderId="60" xfId="46" applyFont="1" applyFill="1" applyBorder="1" applyAlignment="1">
      <alignment horizontal="center" vertical="center" shrinkToFit="1"/>
    </xf>
    <xf numFmtId="0" fontId="6" fillId="24" borderId="61" xfId="46" applyFont="1" applyFill="1" applyBorder="1" applyAlignment="1">
      <alignment horizontal="center" vertical="center" shrinkToFit="1"/>
    </xf>
    <xf numFmtId="0" fontId="6" fillId="24" borderId="62" xfId="46" applyFont="1" applyFill="1" applyBorder="1" applyAlignment="1">
      <alignment horizontal="center" vertical="center" shrinkToFit="1"/>
    </xf>
    <xf numFmtId="0" fontId="6" fillId="24" borderId="65" xfId="46" applyFont="1" applyFill="1" applyBorder="1" applyAlignment="1">
      <alignment horizontal="center" vertical="center" shrinkToFit="1"/>
    </xf>
    <xf numFmtId="0" fontId="28" fillId="24" borderId="20" xfId="46" applyFont="1" applyFill="1" applyBorder="1" applyAlignment="1">
      <alignment horizontal="center" vertical="center" shrinkToFit="1"/>
    </xf>
    <xf numFmtId="0" fontId="28" fillId="24" borderId="19" xfId="46" applyFont="1" applyFill="1" applyBorder="1" applyAlignment="1">
      <alignment horizontal="center" vertical="center" shrinkToFit="1"/>
    </xf>
    <xf numFmtId="0" fontId="28" fillId="24" borderId="41" xfId="46" applyFont="1" applyFill="1" applyBorder="1" applyAlignment="1">
      <alignment horizontal="center" vertical="center" shrinkToFit="1"/>
    </xf>
    <xf numFmtId="0" fontId="28" fillId="24" borderId="21" xfId="46" applyFont="1" applyFill="1" applyBorder="1" applyAlignment="1">
      <alignment horizontal="center" vertical="center" shrinkToFit="1"/>
    </xf>
    <xf numFmtId="0" fontId="7" fillId="24" borderId="49" xfId="46" applyFont="1" applyFill="1" applyBorder="1" applyAlignment="1">
      <alignment horizontal="left" vertical="center" shrinkToFit="1"/>
    </xf>
    <xf numFmtId="0" fontId="7" fillId="24" borderId="57" xfId="46" applyFont="1" applyFill="1" applyBorder="1" applyAlignment="1">
      <alignment horizontal="left" vertical="center" shrinkToFit="1"/>
    </xf>
    <xf numFmtId="0" fontId="7" fillId="24" borderId="20" xfId="46" applyFont="1" applyFill="1" applyBorder="1" applyAlignment="1">
      <alignment horizontal="left" vertical="center" shrinkToFit="1"/>
    </xf>
    <xf numFmtId="0" fontId="7" fillId="24" borderId="18" xfId="46" applyFont="1" applyFill="1" applyBorder="1" applyAlignment="1">
      <alignment horizontal="left" vertical="center" shrinkToFit="1"/>
    </xf>
    <xf numFmtId="0" fontId="28" fillId="24" borderId="49" xfId="46" applyFont="1" applyFill="1" applyBorder="1" applyAlignment="1">
      <alignment horizontal="center" vertical="center" shrinkToFit="1"/>
    </xf>
    <xf numFmtId="0" fontId="28" fillId="24" borderId="44" xfId="46" applyNumberFormat="1" applyFont="1" applyFill="1" applyBorder="1" applyAlignment="1">
      <alignment horizontal="center" vertical="center" shrinkToFit="1"/>
    </xf>
    <xf numFmtId="0" fontId="28" fillId="24" borderId="37" xfId="46" applyNumberFormat="1" applyFont="1" applyFill="1" applyBorder="1" applyAlignment="1">
      <alignment horizontal="center" vertical="center" shrinkToFit="1"/>
    </xf>
    <xf numFmtId="0" fontId="28" fillId="24" borderId="58" xfId="46" applyNumberFormat="1" applyFont="1" applyFill="1" applyBorder="1" applyAlignment="1">
      <alignment horizontal="center" vertical="center" shrinkToFit="1"/>
    </xf>
    <xf numFmtId="0" fontId="61" fillId="26" borderId="0" xfId="46" applyFont="1" applyFill="1" applyAlignment="1">
      <alignment horizontal="left" vertical="center"/>
    </xf>
    <xf numFmtId="0" fontId="6" fillId="24" borderId="88" xfId="46" applyNumberFormat="1" applyFont="1" applyFill="1" applyBorder="1" applyAlignment="1">
      <alignment horizontal="center" vertical="center" shrinkToFit="1"/>
    </xf>
    <xf numFmtId="0" fontId="6" fillId="24" borderId="81" xfId="46" applyNumberFormat="1" applyFont="1" applyFill="1" applyBorder="1" applyAlignment="1">
      <alignment horizontal="center" vertical="center" shrinkToFit="1"/>
    </xf>
    <xf numFmtId="0" fontId="49" fillId="24" borderId="49" xfId="46" applyFont="1" applyFill="1" applyBorder="1" applyAlignment="1">
      <alignment horizontal="left" vertical="center" shrinkToFit="1"/>
    </xf>
    <xf numFmtId="0" fontId="49" fillId="24" borderId="57" xfId="46" applyFont="1" applyFill="1" applyBorder="1" applyAlignment="1">
      <alignment horizontal="left" vertical="center" shrinkToFit="1"/>
    </xf>
    <xf numFmtId="0" fontId="49" fillId="24" borderId="20" xfId="46" applyFont="1" applyFill="1" applyBorder="1" applyAlignment="1">
      <alignment horizontal="left" vertical="center" shrinkToFit="1"/>
    </xf>
    <xf numFmtId="0" fontId="49" fillId="24" borderId="18" xfId="46" applyFont="1" applyFill="1" applyBorder="1" applyAlignment="1">
      <alignment horizontal="left" vertical="center" shrinkToFit="1"/>
    </xf>
    <xf numFmtId="178" fontId="44" fillId="26" borderId="82" xfId="46" applyNumberFormat="1" applyFont="1" applyFill="1" applyBorder="1" applyAlignment="1">
      <alignment horizontal="center" vertical="center"/>
    </xf>
    <xf numFmtId="178" fontId="44" fillId="26" borderId="83" xfId="46" applyNumberFormat="1" applyFont="1" applyFill="1" applyBorder="1" applyAlignment="1">
      <alignment horizontal="center" vertical="center"/>
    </xf>
    <xf numFmtId="178" fontId="44" fillId="26" borderId="84" xfId="46" applyNumberFormat="1" applyFont="1" applyFill="1" applyBorder="1" applyAlignment="1">
      <alignment horizontal="center" vertical="center"/>
    </xf>
    <xf numFmtId="178" fontId="44" fillId="26" borderId="85" xfId="46" applyNumberFormat="1" applyFont="1" applyFill="1" applyBorder="1" applyAlignment="1">
      <alignment horizontal="center" vertical="center"/>
    </xf>
    <xf numFmtId="178" fontId="44" fillId="26" borderId="86" xfId="46" applyNumberFormat="1" applyFont="1" applyFill="1" applyBorder="1" applyAlignment="1">
      <alignment horizontal="center" vertical="center"/>
    </xf>
    <xf numFmtId="178" fontId="44" fillId="26" borderId="87" xfId="46" applyNumberFormat="1" applyFont="1" applyFill="1" applyBorder="1" applyAlignment="1">
      <alignment horizontal="center" vertical="center"/>
    </xf>
    <xf numFmtId="178" fontId="44" fillId="26" borderId="48" xfId="46" applyNumberFormat="1" applyFont="1" applyFill="1" applyBorder="1" applyAlignment="1">
      <alignment horizontal="center" vertical="center"/>
    </xf>
    <xf numFmtId="178" fontId="44" fillId="26" borderId="0" xfId="46" applyNumberFormat="1" applyFont="1" applyFill="1" applyBorder="1" applyAlignment="1">
      <alignment horizontal="center" vertical="center"/>
    </xf>
    <xf numFmtId="178" fontId="44" fillId="26" borderId="88" xfId="46" applyNumberFormat="1" applyFont="1" applyFill="1" applyBorder="1" applyAlignment="1">
      <alignment horizontal="center" vertical="center"/>
    </xf>
    <xf numFmtId="178" fontId="44" fillId="26" borderId="89" xfId="46" applyNumberFormat="1" applyFont="1" applyFill="1" applyBorder="1" applyAlignment="1">
      <alignment horizontal="center" vertical="center"/>
    </xf>
    <xf numFmtId="178" fontId="44" fillId="26" borderId="33" xfId="46" applyNumberFormat="1" applyFont="1" applyFill="1" applyBorder="1" applyAlignment="1">
      <alignment horizontal="center" vertical="center"/>
    </xf>
    <xf numFmtId="178" fontId="44" fillId="26" borderId="45" xfId="46" applyNumberFormat="1" applyFont="1" applyFill="1" applyBorder="1" applyAlignment="1">
      <alignment horizontal="center" vertical="center"/>
    </xf>
    <xf numFmtId="178" fontId="44" fillId="26" borderId="50" xfId="46" applyNumberFormat="1" applyFont="1" applyFill="1" applyBorder="1" applyAlignment="1">
      <alignment horizontal="center" vertical="center"/>
    </xf>
    <xf numFmtId="178" fontId="44" fillId="26" borderId="31" xfId="46" applyNumberFormat="1" applyFont="1" applyFill="1" applyBorder="1" applyAlignment="1">
      <alignment horizontal="center" vertical="center"/>
    </xf>
    <xf numFmtId="178" fontId="44" fillId="26" borderId="43" xfId="46" applyNumberFormat="1" applyFont="1" applyFill="1" applyBorder="1" applyAlignment="1">
      <alignment horizontal="center" vertical="center"/>
    </xf>
    <xf numFmtId="0" fontId="53" fillId="26" borderId="116" xfId="46" applyFont="1" applyFill="1" applyBorder="1" applyAlignment="1">
      <alignment horizontal="center" vertical="center" shrinkToFit="1"/>
    </xf>
    <xf numFmtId="0" fontId="6" fillId="24" borderId="68" xfId="46" applyFont="1" applyFill="1" applyBorder="1" applyAlignment="1">
      <alignment horizontal="right" vertical="center" shrinkToFit="1"/>
    </xf>
    <xf numFmtId="0" fontId="6" fillId="24" borderId="69" xfId="46" applyFont="1" applyFill="1" applyBorder="1" applyAlignment="1">
      <alignment horizontal="right" vertical="center" shrinkToFit="1"/>
    </xf>
    <xf numFmtId="0" fontId="6" fillId="24" borderId="73" xfId="46" applyFont="1" applyFill="1" applyBorder="1" applyAlignment="1">
      <alignment horizontal="right" vertical="center" shrinkToFit="1"/>
    </xf>
    <xf numFmtId="0" fontId="6" fillId="24" borderId="71" xfId="46" applyFont="1" applyFill="1" applyBorder="1" applyAlignment="1">
      <alignment horizontal="right" vertical="center" shrinkToFit="1"/>
    </xf>
    <xf numFmtId="0" fontId="6" fillId="24" borderId="63" xfId="46" applyFont="1" applyFill="1" applyBorder="1" applyAlignment="1">
      <alignment horizontal="right" vertical="center" shrinkToFit="1"/>
    </xf>
    <xf numFmtId="0" fontId="6" fillId="24" borderId="74" xfId="46" applyFont="1" applyFill="1" applyBorder="1" applyAlignment="1">
      <alignment horizontal="right" vertical="center" shrinkToFit="1"/>
    </xf>
    <xf numFmtId="0" fontId="6" fillId="24" borderId="75" xfId="46" applyFont="1" applyFill="1" applyBorder="1" applyAlignment="1">
      <alignment horizontal="right" vertical="center" shrinkToFit="1"/>
    </xf>
    <xf numFmtId="0" fontId="6" fillId="24" borderId="76" xfId="46" applyFont="1" applyFill="1" applyBorder="1" applyAlignment="1">
      <alignment horizontal="right" vertical="center" shrinkToFit="1"/>
    </xf>
    <xf numFmtId="0" fontId="6" fillId="24" borderId="77" xfId="46" applyFont="1" applyFill="1" applyBorder="1" applyAlignment="1">
      <alignment horizontal="right" vertical="center" shrinkToFit="1"/>
    </xf>
    <xf numFmtId="0" fontId="6" fillId="24" borderId="45" xfId="46" applyFont="1" applyFill="1" applyBorder="1" applyAlignment="1">
      <alignment horizontal="right" vertical="center" shrinkToFit="1"/>
    </xf>
    <xf numFmtId="0" fontId="6" fillId="24" borderId="70" xfId="46" applyFont="1" applyFill="1" applyBorder="1" applyAlignment="1">
      <alignment horizontal="right" vertical="center" shrinkToFit="1"/>
    </xf>
    <xf numFmtId="0" fontId="6" fillId="24" borderId="64" xfId="46" applyFont="1" applyFill="1" applyBorder="1" applyAlignment="1">
      <alignment horizontal="right" vertical="center" shrinkToFit="1"/>
    </xf>
    <xf numFmtId="0" fontId="6" fillId="24" borderId="72" xfId="46" applyFont="1" applyFill="1" applyBorder="1" applyAlignment="1">
      <alignment horizontal="right" vertical="center" shrinkToFit="1"/>
    </xf>
    <xf numFmtId="0" fontId="6" fillId="24" borderId="66" xfId="46" applyFont="1" applyFill="1" applyBorder="1" applyAlignment="1">
      <alignment horizontal="right" vertical="center" shrinkToFit="1"/>
    </xf>
    <xf numFmtId="0" fontId="6" fillId="24" borderId="67" xfId="46" applyFont="1" applyFill="1" applyBorder="1" applyAlignment="1">
      <alignment horizontal="right" vertical="center" shrinkToFit="1"/>
    </xf>
    <xf numFmtId="0" fontId="6" fillId="24" borderId="59" xfId="46" applyFont="1" applyFill="1" applyBorder="1" applyAlignment="1">
      <alignment horizontal="right" vertical="center" shrinkToFit="1"/>
    </xf>
    <xf numFmtId="0" fontId="6" fillId="24" borderId="60" xfId="46" applyFont="1" applyFill="1" applyBorder="1" applyAlignment="1">
      <alignment horizontal="right" vertical="center" shrinkToFit="1"/>
    </xf>
    <xf numFmtId="0" fontId="6" fillId="24" borderId="61" xfId="46" applyFont="1" applyFill="1" applyBorder="1" applyAlignment="1">
      <alignment horizontal="right" vertical="center" shrinkToFit="1"/>
    </xf>
    <xf numFmtId="0" fontId="6" fillId="24" borderId="62" xfId="46" applyFont="1" applyFill="1" applyBorder="1" applyAlignment="1">
      <alignment horizontal="right" vertical="center" shrinkToFit="1"/>
    </xf>
    <xf numFmtId="0" fontId="6" fillId="24" borderId="65" xfId="46" applyFont="1" applyFill="1" applyBorder="1" applyAlignment="1">
      <alignment horizontal="right" vertical="center" shrinkToFit="1"/>
    </xf>
    <xf numFmtId="0" fontId="49" fillId="26" borderId="49" xfId="46" applyFont="1" applyFill="1" applyBorder="1" applyAlignment="1">
      <alignment horizontal="left" vertical="center" shrinkToFit="1"/>
    </xf>
    <xf numFmtId="0" fontId="49" fillId="26" borderId="57" xfId="46" applyFont="1" applyFill="1" applyBorder="1" applyAlignment="1">
      <alignment horizontal="left" vertical="center" shrinkToFit="1"/>
    </xf>
    <xf numFmtId="0" fontId="49" fillId="26" borderId="20" xfId="46" applyFont="1" applyFill="1" applyBorder="1" applyAlignment="1">
      <alignment horizontal="left" vertical="center" shrinkToFit="1"/>
    </xf>
    <xf numFmtId="0" fontId="49" fillId="26" borderId="18" xfId="46" applyFont="1" applyFill="1" applyBorder="1" applyAlignment="1">
      <alignment horizontal="left" vertical="center" shrinkToFit="1"/>
    </xf>
    <xf numFmtId="0" fontId="28" fillId="24" borderId="57" xfId="46" applyFont="1" applyFill="1" applyBorder="1" applyAlignment="1">
      <alignment horizontal="center" vertical="center" shrinkToFit="1"/>
    </xf>
    <xf numFmtId="0" fontId="28" fillId="24" borderId="18" xfId="46" applyFont="1" applyFill="1" applyBorder="1" applyAlignment="1">
      <alignment horizontal="center" vertical="center" shrinkToFit="1"/>
    </xf>
    <xf numFmtId="0" fontId="6" fillId="24" borderId="31" xfId="46" applyFont="1" applyFill="1" applyBorder="1" applyAlignment="1">
      <alignment horizontal="right" vertical="center" shrinkToFit="1"/>
    </xf>
    <xf numFmtId="0" fontId="6" fillId="24" borderId="0" xfId="46" applyFont="1" applyFill="1" applyBorder="1" applyAlignment="1">
      <alignment horizontal="right" vertical="center" shrinkToFit="1"/>
    </xf>
    <xf numFmtId="0" fontId="6" fillId="24" borderId="19" xfId="46" applyFont="1" applyFill="1" applyBorder="1" applyAlignment="1">
      <alignment horizontal="right" vertical="center" shrinkToFit="1"/>
    </xf>
    <xf numFmtId="0" fontId="6" fillId="24" borderId="78" xfId="46" applyFont="1" applyFill="1" applyBorder="1" applyAlignment="1">
      <alignment horizontal="right" vertical="center" shrinkToFit="1"/>
    </xf>
    <xf numFmtId="0" fontId="57" fillId="26" borderId="0" xfId="46" applyFont="1" applyFill="1" applyAlignment="1">
      <alignment horizontal="right" vertical="center"/>
    </xf>
    <xf numFmtId="0" fontId="57" fillId="26" borderId="88" xfId="46" applyFont="1" applyFill="1" applyBorder="1" applyAlignment="1">
      <alignment horizontal="right" vertical="center"/>
    </xf>
    <xf numFmtId="0" fontId="26" fillId="24" borderId="49" xfId="46" applyFont="1" applyFill="1" applyBorder="1" applyAlignment="1">
      <alignment horizontal="center" vertical="center" shrinkToFit="1"/>
    </xf>
    <xf numFmtId="0" fontId="26" fillId="24" borderId="37" xfId="46" applyFont="1" applyFill="1" applyBorder="1" applyAlignment="1">
      <alignment horizontal="center" vertical="center" shrinkToFit="1"/>
    </xf>
    <xf numFmtId="0" fontId="26" fillId="24" borderId="58" xfId="46" applyFont="1" applyFill="1" applyBorder="1" applyAlignment="1">
      <alignment horizontal="center" vertical="center" shrinkToFit="1"/>
    </xf>
    <xf numFmtId="0" fontId="26" fillId="24" borderId="20" xfId="46" applyFont="1" applyFill="1" applyBorder="1" applyAlignment="1">
      <alignment horizontal="center" vertical="center" shrinkToFit="1"/>
    </xf>
    <xf numFmtId="0" fontId="26" fillId="24" borderId="19" xfId="46" applyFont="1" applyFill="1" applyBorder="1" applyAlignment="1">
      <alignment horizontal="center" vertical="center" shrinkToFit="1"/>
    </xf>
    <xf numFmtId="0" fontId="26" fillId="24" borderId="41" xfId="46" applyFont="1" applyFill="1" applyBorder="1" applyAlignment="1">
      <alignment horizontal="center" vertical="center" shrinkToFit="1"/>
    </xf>
    <xf numFmtId="0" fontId="27" fillId="26" borderId="79" xfId="46" applyFont="1" applyFill="1" applyBorder="1" applyAlignment="1">
      <alignment horizontal="center" vertical="center" shrinkToFit="1"/>
    </xf>
    <xf numFmtId="0" fontId="27" fillId="26" borderId="46" xfId="46" applyFont="1" applyFill="1" applyBorder="1" applyAlignment="1">
      <alignment horizontal="center" vertical="center" shrinkToFit="1"/>
    </xf>
    <xf numFmtId="176" fontId="27" fillId="26" borderId="46" xfId="46" applyNumberFormat="1" applyFont="1" applyFill="1" applyBorder="1" applyAlignment="1">
      <alignment horizontal="center" vertical="center" shrinkToFit="1"/>
    </xf>
    <xf numFmtId="0" fontId="27" fillId="26" borderId="51" xfId="46" applyFont="1" applyFill="1" applyBorder="1" applyAlignment="1">
      <alignment horizontal="center" vertical="center" shrinkToFit="1"/>
    </xf>
    <xf numFmtId="0" fontId="32" fillId="27" borderId="49" xfId="46" applyNumberFormat="1" applyFont="1" applyFill="1" applyBorder="1" applyAlignment="1">
      <alignment horizontal="center" vertical="center" shrinkToFit="1"/>
    </xf>
    <xf numFmtId="0" fontId="32" fillId="27" borderId="37" xfId="46" applyNumberFormat="1" applyFont="1" applyFill="1" applyBorder="1" applyAlignment="1">
      <alignment horizontal="center" vertical="center" shrinkToFit="1"/>
    </xf>
    <xf numFmtId="0" fontId="32" fillId="27" borderId="57" xfId="46" applyNumberFormat="1" applyFont="1" applyFill="1" applyBorder="1" applyAlignment="1">
      <alignment horizontal="center" vertical="center" shrinkToFit="1"/>
    </xf>
    <xf numFmtId="0" fontId="32" fillId="27" borderId="25" xfId="46" applyNumberFormat="1" applyFont="1" applyFill="1" applyBorder="1" applyAlignment="1">
      <alignment horizontal="center" vertical="center" shrinkToFit="1"/>
    </xf>
    <xf numFmtId="0" fontId="32" fillId="27" borderId="0" xfId="46" applyNumberFormat="1" applyFont="1" applyFill="1" applyBorder="1" applyAlignment="1">
      <alignment horizontal="center" vertical="center" shrinkToFit="1"/>
    </xf>
    <xf numFmtId="0" fontId="32" fillId="27" borderId="10" xfId="46" applyNumberFormat="1" applyFont="1" applyFill="1" applyBorder="1" applyAlignment="1">
      <alignment horizontal="center" vertical="center" shrinkToFit="1"/>
    </xf>
    <xf numFmtId="0" fontId="57" fillId="26" borderId="24" xfId="46" applyFont="1" applyFill="1" applyBorder="1" applyAlignment="1">
      <alignment horizontal="left" vertical="center"/>
    </xf>
    <xf numFmtId="0" fontId="57" fillId="26" borderId="0" xfId="46" applyFont="1" applyFill="1" applyAlignment="1">
      <alignment horizontal="left" vertical="center"/>
    </xf>
    <xf numFmtId="0" fontId="6" fillId="24" borderId="31" xfId="46" applyNumberFormat="1" applyFont="1" applyFill="1" applyBorder="1" applyAlignment="1">
      <alignment horizontal="center" vertical="center" shrinkToFit="1"/>
    </xf>
    <xf numFmtId="0" fontId="6" fillId="24" borderId="33" xfId="46" applyNumberFormat="1" applyFont="1" applyFill="1" applyBorder="1" applyAlignment="1">
      <alignment horizontal="center" vertical="center" shrinkToFit="1"/>
    </xf>
    <xf numFmtId="38" fontId="0" fillId="26" borderId="79" xfId="0" applyNumberFormat="1" applyFont="1" applyFill="1" applyBorder="1" applyAlignment="1">
      <alignment horizontal="center" vertical="center" shrinkToFit="1"/>
    </xf>
    <xf numFmtId="38" fontId="0" fillId="26" borderId="46" xfId="0" applyNumberFormat="1" applyFont="1" applyFill="1" applyBorder="1" applyAlignment="1">
      <alignment horizontal="center" vertical="center" shrinkToFit="1"/>
    </xf>
    <xf numFmtId="38" fontId="0" fillId="26" borderId="46" xfId="33" applyFont="1" applyFill="1" applyBorder="1" applyAlignment="1">
      <alignment horizontal="center" vertical="center" shrinkToFit="1"/>
    </xf>
    <xf numFmtId="38" fontId="0" fillId="26" borderId="51" xfId="33" applyFont="1" applyFill="1" applyBorder="1" applyAlignment="1">
      <alignment horizontal="center" vertical="center" shrinkToFit="1"/>
    </xf>
    <xf numFmtId="38" fontId="0" fillId="26" borderId="53" xfId="0" applyNumberFormat="1" applyFont="1" applyFill="1" applyBorder="1" applyAlignment="1">
      <alignment horizontal="center" vertical="center" shrinkToFit="1"/>
    </xf>
    <xf numFmtId="38" fontId="0" fillId="26" borderId="47" xfId="0" applyNumberFormat="1" applyFont="1" applyFill="1" applyBorder="1" applyAlignment="1">
      <alignment horizontal="center" vertical="center" shrinkToFit="1"/>
    </xf>
    <xf numFmtId="38" fontId="0" fillId="26" borderId="47" xfId="33" applyFont="1" applyFill="1" applyBorder="1" applyAlignment="1">
      <alignment horizontal="center" vertical="center" shrinkToFit="1"/>
    </xf>
    <xf numFmtId="38" fontId="0" fillId="26" borderId="52" xfId="33" applyFont="1" applyFill="1" applyBorder="1" applyAlignment="1">
      <alignment horizontal="center" vertical="center" shrinkToFit="1"/>
    </xf>
    <xf numFmtId="38" fontId="8" fillId="26" borderId="46" xfId="33" applyFont="1" applyFill="1" applyBorder="1" applyAlignment="1">
      <alignment horizontal="center" vertical="center" shrinkToFit="1"/>
    </xf>
    <xf numFmtId="38" fontId="8" fillId="26" borderId="51" xfId="33" applyFont="1" applyFill="1" applyBorder="1" applyAlignment="1">
      <alignment horizontal="center" vertical="center" shrinkToFit="1"/>
    </xf>
    <xf numFmtId="0" fontId="33" fillId="26" borderId="12" xfId="51" applyFont="1" applyFill="1" applyBorder="1" applyAlignment="1">
      <alignment horizontal="center" shrinkToFit="1"/>
    </xf>
    <xf numFmtId="0" fontId="0" fillId="26" borderId="14" xfId="0" applyFill="1" applyBorder="1" applyAlignment="1">
      <alignment horizontal="center" shrinkToFit="1"/>
    </xf>
    <xf numFmtId="38" fontId="33" fillId="26" borderId="12" xfId="51" applyNumberFormat="1" applyFont="1" applyFill="1" applyBorder="1" applyAlignment="1">
      <alignment horizontal="center" shrinkToFit="1"/>
    </xf>
    <xf numFmtId="0" fontId="33" fillId="26" borderId="14" xfId="51" applyFont="1" applyFill="1" applyBorder="1" applyAlignment="1">
      <alignment horizontal="center" vertical="top" shrinkToFit="1"/>
    </xf>
    <xf numFmtId="0" fontId="0" fillId="26" borderId="13" xfId="0" applyFill="1" applyBorder="1" applyAlignment="1">
      <alignment horizontal="center" vertical="top" shrinkToFit="1"/>
    </xf>
    <xf numFmtId="0" fontId="33" fillId="26" borderId="55" xfId="51" applyFont="1" applyFill="1" applyBorder="1" applyAlignment="1">
      <alignment horizontal="center" vertical="center" shrinkToFit="1"/>
    </xf>
    <xf numFmtId="0" fontId="33" fillId="26" borderId="56" xfId="51" applyFont="1" applyFill="1" applyBorder="1" applyAlignment="1">
      <alignment horizontal="center" vertical="center" shrinkToFit="1"/>
    </xf>
    <xf numFmtId="38" fontId="33" fillId="26" borderId="14" xfId="51" applyNumberFormat="1" applyFont="1" applyFill="1" applyBorder="1" applyAlignment="1">
      <alignment horizontal="center" vertical="top" shrinkToFit="1"/>
    </xf>
    <xf numFmtId="0" fontId="33" fillId="26" borderId="32" xfId="51" applyFont="1" applyFill="1" applyBorder="1" applyAlignment="1">
      <alignment horizontal="center" vertical="center" wrapText="1" shrinkToFit="1"/>
    </xf>
    <xf numFmtId="0" fontId="33" fillId="26" borderId="43" xfId="51" applyFont="1" applyFill="1" applyBorder="1" applyAlignment="1">
      <alignment horizontal="center" vertical="center" wrapText="1" shrinkToFit="1"/>
    </xf>
    <xf numFmtId="0" fontId="33" fillId="26" borderId="24" xfId="51" applyFont="1" applyFill="1" applyBorder="1" applyAlignment="1">
      <alignment horizontal="center" vertical="center" wrapText="1" shrinkToFit="1"/>
    </xf>
    <xf numFmtId="0" fontId="33" fillId="26" borderId="42" xfId="51" applyFont="1" applyFill="1" applyBorder="1" applyAlignment="1">
      <alignment horizontal="center" vertical="center" wrapText="1" shrinkToFit="1"/>
    </xf>
    <xf numFmtId="0" fontId="33" fillId="26" borderId="34" xfId="51" applyFont="1" applyFill="1" applyBorder="1" applyAlignment="1">
      <alignment horizontal="center" vertical="center" wrapText="1" shrinkToFit="1"/>
    </xf>
    <xf numFmtId="0" fontId="33" fillId="26" borderId="45" xfId="51" applyFont="1" applyFill="1" applyBorder="1" applyAlignment="1">
      <alignment horizontal="center" vertical="center" wrapText="1" shrinkToFit="1"/>
    </xf>
    <xf numFmtId="0" fontId="33" fillId="26" borderId="24" xfId="51" applyFont="1" applyFill="1" applyBorder="1" applyAlignment="1">
      <alignment horizontal="center" vertical="center" shrinkToFit="1"/>
    </xf>
    <xf numFmtId="0" fontId="33" fillId="26" borderId="34" xfId="51" applyFont="1" applyFill="1" applyBorder="1" applyAlignment="1">
      <alignment horizontal="center" vertical="center" shrinkToFit="1"/>
    </xf>
    <xf numFmtId="0" fontId="36" fillId="26" borderId="55" xfId="51" applyFont="1" applyFill="1" applyBorder="1" applyAlignment="1">
      <alignment horizontal="left" vertical="top" wrapText="1" shrinkToFit="1"/>
    </xf>
    <xf numFmtId="0" fontId="36" fillId="26" borderId="54" xfId="51" applyFont="1" applyFill="1" applyBorder="1" applyAlignment="1">
      <alignment horizontal="left" vertical="top" shrinkToFit="1"/>
    </xf>
    <xf numFmtId="0" fontId="36" fillId="26" borderId="56" xfId="51" applyFont="1" applyFill="1" applyBorder="1" applyAlignment="1">
      <alignment horizontal="left" vertical="top" shrinkToFit="1"/>
    </xf>
  </cellXfs>
  <cellStyles count="5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/>
    <cellStyle name="桁区切り 3" xfId="35"/>
    <cellStyle name="見出し 1" xfId="36" builtinId="16" customBuiltin="1"/>
    <cellStyle name="見出し 2" xfId="37" builtinId="17" customBuiltin="1"/>
    <cellStyle name="見出し 3" xfId="38" builtinId="18" customBuiltin="1"/>
    <cellStyle name="見出し 4" xfId="39" builtinId="19" customBuiltin="1"/>
    <cellStyle name="集計" xfId="40" builtinId="25" customBuiltin="1"/>
    <cellStyle name="出力" xfId="41" builtinId="21" customBuiltin="1"/>
    <cellStyle name="説明文" xfId="42" builtinId="53" customBuiltin="1"/>
    <cellStyle name="通貨 2" xfId="43"/>
    <cellStyle name="入力" xfId="44" builtinId="20" customBuiltin="1"/>
    <cellStyle name="標準" xfId="0" builtinId="0"/>
    <cellStyle name="標準 2" xfId="45"/>
    <cellStyle name="標準 2 2" xfId="46"/>
    <cellStyle name="標準 2 2 2" xfId="47"/>
    <cellStyle name="標準 2 2 3" xfId="48"/>
    <cellStyle name="標準 3" xfId="49"/>
    <cellStyle name="標準 4" xfId="50"/>
    <cellStyle name="標準 5" xfId="53"/>
    <cellStyle name="標準_市民ｽﾎﾟｰﾂ祭結果提出表" xfId="51"/>
    <cellStyle name="良い" xfId="52" builtinId="26" customBuiltin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114300</xdr:colOff>
      <xdr:row>76</xdr:row>
      <xdr:rowOff>134638</xdr:rowOff>
    </xdr:from>
    <xdr:to>
      <xdr:col>48</xdr:col>
      <xdr:colOff>101600</xdr:colOff>
      <xdr:row>81</xdr:row>
      <xdr:rowOff>152400</xdr:rowOff>
    </xdr:to>
    <xdr:pic>
      <xdr:nvPicPr>
        <xdr:cNvPr id="49" name="図 48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6" t="18667" r="25667" b="38222"/>
        <a:stretch/>
      </xdr:blipFill>
      <xdr:spPr>
        <a:xfrm>
          <a:off x="7721600" y="15006338"/>
          <a:ext cx="1524000" cy="1033762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6</xdr:row>
      <xdr:rowOff>61222</xdr:rowOff>
    </xdr:from>
    <xdr:to>
      <xdr:col>29</xdr:col>
      <xdr:colOff>38100</xdr:colOff>
      <xdr:row>6</xdr:row>
      <xdr:rowOff>841374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87" t="18116" r="12000" b="32888"/>
        <a:stretch/>
      </xdr:blipFill>
      <xdr:spPr>
        <a:xfrm>
          <a:off x="4657725" y="1070872"/>
          <a:ext cx="1581150" cy="780152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10</xdr:row>
      <xdr:rowOff>47625</xdr:rowOff>
    </xdr:from>
    <xdr:to>
      <xdr:col>29</xdr:col>
      <xdr:colOff>104775</xdr:colOff>
      <xdr:row>10</xdr:row>
      <xdr:rowOff>838200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53" t="9625" r="1506" b="33736"/>
        <a:stretch/>
      </xdr:blipFill>
      <xdr:spPr>
        <a:xfrm>
          <a:off x="4657725" y="2476500"/>
          <a:ext cx="1647825" cy="790575"/>
        </a:xfrm>
        <a:prstGeom prst="rect">
          <a:avLst/>
        </a:prstGeom>
      </xdr:spPr>
    </xdr:pic>
    <xdr:clientData/>
  </xdr:twoCellAnchor>
  <xdr:twoCellAnchor editAs="oneCell">
    <xdr:from>
      <xdr:col>18</xdr:col>
      <xdr:colOff>90489</xdr:colOff>
      <xdr:row>19</xdr:row>
      <xdr:rowOff>70907</xdr:rowOff>
    </xdr:from>
    <xdr:to>
      <xdr:col>29</xdr:col>
      <xdr:colOff>142875</xdr:colOff>
      <xdr:row>19</xdr:row>
      <xdr:rowOff>839256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" t="21647" r="-1796" b="18616"/>
        <a:stretch/>
      </xdr:blipFill>
      <xdr:spPr>
        <a:xfrm>
          <a:off x="4614864" y="5490632"/>
          <a:ext cx="1728786" cy="768349"/>
        </a:xfrm>
        <a:prstGeom prst="rect">
          <a:avLst/>
        </a:prstGeom>
      </xdr:spPr>
    </xdr:pic>
    <xdr:clientData/>
  </xdr:twoCellAnchor>
  <xdr:twoCellAnchor editAs="oneCell">
    <xdr:from>
      <xdr:col>19</xdr:col>
      <xdr:colOff>12700</xdr:colOff>
      <xdr:row>15</xdr:row>
      <xdr:rowOff>57149</xdr:rowOff>
    </xdr:from>
    <xdr:to>
      <xdr:col>28</xdr:col>
      <xdr:colOff>123826</xdr:colOff>
      <xdr:row>15</xdr:row>
      <xdr:rowOff>828674</xdr:rowOff>
    </xdr:to>
    <xdr:pic>
      <xdr:nvPicPr>
        <xdr:cNvPr id="20" name="図 1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4643" t="27868" r="28396" b="23168"/>
        <a:stretch/>
      </xdr:blipFill>
      <xdr:spPr>
        <a:xfrm>
          <a:off x="4699000" y="4324349"/>
          <a:ext cx="1482726" cy="771525"/>
        </a:xfrm>
        <a:prstGeom prst="rect">
          <a:avLst/>
        </a:prstGeom>
      </xdr:spPr>
    </xdr:pic>
    <xdr:clientData/>
  </xdr:twoCellAnchor>
  <xdr:twoCellAnchor editAs="oneCell">
    <xdr:from>
      <xdr:col>31</xdr:col>
      <xdr:colOff>142874</xdr:colOff>
      <xdr:row>6</xdr:row>
      <xdr:rowOff>29143</xdr:rowOff>
    </xdr:from>
    <xdr:to>
      <xdr:col>42</xdr:col>
      <xdr:colOff>38099</xdr:colOff>
      <xdr:row>6</xdr:row>
      <xdr:rowOff>847725</xdr:rowOff>
    </xdr:to>
    <xdr:pic>
      <xdr:nvPicPr>
        <xdr:cNvPr id="21" name="図 20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79" b="38488"/>
        <a:stretch/>
      </xdr:blipFill>
      <xdr:spPr>
        <a:xfrm>
          <a:off x="6648449" y="1038793"/>
          <a:ext cx="1609725" cy="818582"/>
        </a:xfrm>
        <a:prstGeom prst="rect">
          <a:avLst/>
        </a:prstGeom>
      </xdr:spPr>
    </xdr:pic>
    <xdr:clientData/>
  </xdr:twoCellAnchor>
  <xdr:twoCellAnchor editAs="oneCell">
    <xdr:from>
      <xdr:col>6</xdr:col>
      <xdr:colOff>22923</xdr:colOff>
      <xdr:row>19</xdr:row>
      <xdr:rowOff>57150</xdr:rowOff>
    </xdr:from>
    <xdr:to>
      <xdr:col>16</xdr:col>
      <xdr:colOff>19051</xdr:colOff>
      <xdr:row>19</xdr:row>
      <xdr:rowOff>809625</xdr:rowOff>
    </xdr:to>
    <xdr:pic>
      <xdr:nvPicPr>
        <xdr:cNvPr id="22" name="図 21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87" t="15166" r="7813" b="27083"/>
        <a:stretch/>
      </xdr:blipFill>
      <xdr:spPr>
        <a:xfrm>
          <a:off x="2718498" y="5476875"/>
          <a:ext cx="1520128" cy="752475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15</xdr:row>
      <xdr:rowOff>38101</xdr:rowOff>
    </xdr:from>
    <xdr:to>
      <xdr:col>16</xdr:col>
      <xdr:colOff>133350</xdr:colOff>
      <xdr:row>15</xdr:row>
      <xdr:rowOff>876301</xdr:rowOff>
    </xdr:to>
    <xdr:pic>
      <xdr:nvPicPr>
        <xdr:cNvPr id="23" name="図 22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7" t="18760" r="2791" b="25121"/>
        <a:stretch/>
      </xdr:blipFill>
      <xdr:spPr>
        <a:xfrm>
          <a:off x="2667000" y="4038601"/>
          <a:ext cx="1685925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19</xdr:row>
      <xdr:rowOff>57149</xdr:rowOff>
    </xdr:from>
    <xdr:to>
      <xdr:col>3</xdr:col>
      <xdr:colOff>685801</xdr:colOff>
      <xdr:row>19</xdr:row>
      <xdr:rowOff>847724</xdr:rowOff>
    </xdr:to>
    <xdr:pic>
      <xdr:nvPicPr>
        <xdr:cNvPr id="24" name="図 23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40" t="18805" r="14777" b="38274"/>
        <a:stretch/>
      </xdr:blipFill>
      <xdr:spPr>
        <a:xfrm>
          <a:off x="609601" y="5476874"/>
          <a:ext cx="1581150" cy="790575"/>
        </a:xfrm>
        <a:prstGeom prst="rect">
          <a:avLst/>
        </a:prstGeom>
      </xdr:spPr>
    </xdr:pic>
    <xdr:clientData/>
  </xdr:twoCellAnchor>
  <xdr:twoCellAnchor editAs="oneCell">
    <xdr:from>
      <xdr:col>5</xdr:col>
      <xdr:colOff>85724</xdr:colOff>
      <xdr:row>6</xdr:row>
      <xdr:rowOff>38100</xdr:rowOff>
    </xdr:from>
    <xdr:to>
      <xdr:col>16</xdr:col>
      <xdr:colOff>106425</xdr:colOff>
      <xdr:row>6</xdr:row>
      <xdr:rowOff>828675</xdr:rowOff>
    </xdr:to>
    <xdr:pic>
      <xdr:nvPicPr>
        <xdr:cNvPr id="25" name="図 24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68" t="14834" r="19037" b="42250"/>
        <a:stretch/>
      </xdr:blipFill>
      <xdr:spPr>
        <a:xfrm>
          <a:off x="2628899" y="1047750"/>
          <a:ext cx="1697101" cy="79057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10</xdr:row>
      <xdr:rowOff>14255</xdr:rowOff>
    </xdr:from>
    <xdr:to>
      <xdr:col>16</xdr:col>
      <xdr:colOff>38100</xdr:colOff>
      <xdr:row>10</xdr:row>
      <xdr:rowOff>857250</xdr:rowOff>
    </xdr:to>
    <xdr:pic>
      <xdr:nvPicPr>
        <xdr:cNvPr id="27" name="図 26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50" t="15333" r="10750" b="33555"/>
        <a:stretch/>
      </xdr:blipFill>
      <xdr:spPr>
        <a:xfrm>
          <a:off x="2619375" y="2443130"/>
          <a:ext cx="1638300" cy="842995"/>
        </a:xfrm>
        <a:prstGeom prst="rect">
          <a:avLst/>
        </a:prstGeom>
      </xdr:spPr>
    </xdr:pic>
    <xdr:clientData/>
  </xdr:twoCellAnchor>
  <xdr:twoCellAnchor editAs="oneCell">
    <xdr:from>
      <xdr:col>31</xdr:col>
      <xdr:colOff>38100</xdr:colOff>
      <xdr:row>15</xdr:row>
      <xdr:rowOff>15478</xdr:rowOff>
    </xdr:from>
    <xdr:to>
      <xdr:col>42</xdr:col>
      <xdr:colOff>57150</xdr:colOff>
      <xdr:row>15</xdr:row>
      <xdr:rowOff>857249</xdr:rowOff>
    </xdr:to>
    <xdr:pic>
      <xdr:nvPicPr>
        <xdr:cNvPr id="28" name="図 27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000" t="-333" r="-1998" b="33001"/>
        <a:stretch/>
      </xdr:blipFill>
      <xdr:spPr>
        <a:xfrm>
          <a:off x="6543675" y="4015978"/>
          <a:ext cx="1733550" cy="84177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15</xdr:row>
      <xdr:rowOff>9525</xdr:rowOff>
    </xdr:from>
    <xdr:to>
      <xdr:col>4</xdr:col>
      <xdr:colOff>6091</xdr:colOff>
      <xdr:row>15</xdr:row>
      <xdr:rowOff>847724</xdr:rowOff>
    </xdr:to>
    <xdr:pic>
      <xdr:nvPicPr>
        <xdr:cNvPr id="29" name="図 28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60" t="14480" r="15015" b="45372"/>
        <a:stretch/>
      </xdr:blipFill>
      <xdr:spPr>
        <a:xfrm>
          <a:off x="514350" y="4010025"/>
          <a:ext cx="1882516" cy="83819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6</xdr:row>
      <xdr:rowOff>19050</xdr:rowOff>
    </xdr:from>
    <xdr:to>
      <xdr:col>3</xdr:col>
      <xdr:colOff>857826</xdr:colOff>
      <xdr:row>7</xdr:row>
      <xdr:rowOff>0</xdr:rowOff>
    </xdr:to>
    <xdr:pic>
      <xdr:nvPicPr>
        <xdr:cNvPr id="32" name="図 31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81" t="5442" r="12515" b="52273"/>
        <a:stretch/>
      </xdr:blipFill>
      <xdr:spPr>
        <a:xfrm>
          <a:off x="466724" y="1028700"/>
          <a:ext cx="1902402" cy="866775"/>
        </a:xfrm>
        <a:prstGeom prst="rect">
          <a:avLst/>
        </a:prstGeom>
      </xdr:spPr>
    </xdr:pic>
    <xdr:clientData/>
  </xdr:twoCellAnchor>
  <xdr:twoCellAnchor editAs="oneCell">
    <xdr:from>
      <xdr:col>34</xdr:col>
      <xdr:colOff>28574</xdr:colOff>
      <xdr:row>65</xdr:row>
      <xdr:rowOff>114298</xdr:rowOff>
    </xdr:from>
    <xdr:to>
      <xdr:col>48</xdr:col>
      <xdr:colOff>93269</xdr:colOff>
      <xdr:row>73</xdr:row>
      <xdr:rowOff>25400</xdr:rowOff>
    </xdr:to>
    <xdr:pic>
      <xdr:nvPicPr>
        <xdr:cNvPr id="33" name="図 32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51" t="7225" r="4188" b="22614"/>
        <a:stretch/>
      </xdr:blipFill>
      <xdr:spPr>
        <a:xfrm>
          <a:off x="7000874" y="12839698"/>
          <a:ext cx="2236395" cy="1447802"/>
        </a:xfrm>
        <a:prstGeom prst="rect">
          <a:avLst/>
        </a:prstGeom>
      </xdr:spPr>
    </xdr:pic>
    <xdr:clientData/>
  </xdr:twoCellAnchor>
  <xdr:twoCellAnchor editAs="oneCell">
    <xdr:from>
      <xdr:col>27</xdr:col>
      <xdr:colOff>114299</xdr:colOff>
      <xdr:row>73</xdr:row>
      <xdr:rowOff>50800</xdr:rowOff>
    </xdr:from>
    <xdr:to>
      <xdr:col>39</xdr:col>
      <xdr:colOff>34924</xdr:colOff>
      <xdr:row>78</xdr:row>
      <xdr:rowOff>127000</xdr:rowOff>
    </xdr:to>
    <xdr:pic>
      <xdr:nvPicPr>
        <xdr:cNvPr id="35" name="図 34"/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78" t="15301" r="20500" b="37603"/>
        <a:stretch/>
      </xdr:blipFill>
      <xdr:spPr>
        <a:xfrm>
          <a:off x="6019799" y="14312900"/>
          <a:ext cx="1774825" cy="1092200"/>
        </a:xfrm>
        <a:prstGeom prst="rect">
          <a:avLst/>
        </a:prstGeom>
      </xdr:spPr>
    </xdr:pic>
    <xdr:clientData/>
  </xdr:twoCellAnchor>
  <xdr:twoCellAnchor editAs="oneCell">
    <xdr:from>
      <xdr:col>34</xdr:col>
      <xdr:colOff>157508</xdr:colOff>
      <xdr:row>121</xdr:row>
      <xdr:rowOff>28576</xdr:rowOff>
    </xdr:from>
    <xdr:to>
      <xdr:col>48</xdr:col>
      <xdr:colOff>123825</xdr:colOff>
      <xdr:row>128</xdr:row>
      <xdr:rowOff>180976</xdr:rowOff>
    </xdr:to>
    <xdr:pic>
      <xdr:nvPicPr>
        <xdr:cNvPr id="36" name="図 35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3" t="14479" r="11828" b="12464"/>
        <a:stretch/>
      </xdr:blipFill>
      <xdr:spPr>
        <a:xfrm>
          <a:off x="7120283" y="22088476"/>
          <a:ext cx="2138017" cy="16764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10</xdr:row>
      <xdr:rowOff>38100</xdr:rowOff>
    </xdr:from>
    <xdr:to>
      <xdr:col>3</xdr:col>
      <xdr:colOff>847725</xdr:colOff>
      <xdr:row>10</xdr:row>
      <xdr:rowOff>838200</xdr:rowOff>
    </xdr:to>
    <xdr:pic>
      <xdr:nvPicPr>
        <xdr:cNvPr id="37" name="図 36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8" t="23107" r="32379" b="57624"/>
        <a:stretch/>
      </xdr:blipFill>
      <xdr:spPr>
        <a:xfrm>
          <a:off x="523875" y="2466975"/>
          <a:ext cx="1828800" cy="800100"/>
        </a:xfrm>
        <a:prstGeom prst="rect">
          <a:avLst/>
        </a:prstGeom>
      </xdr:spPr>
    </xdr:pic>
    <xdr:clientData/>
  </xdr:twoCellAnchor>
  <xdr:twoCellAnchor editAs="oneCell">
    <xdr:from>
      <xdr:col>27</xdr:col>
      <xdr:colOff>149225</xdr:colOff>
      <xdr:row>300</xdr:row>
      <xdr:rowOff>158750</xdr:rowOff>
    </xdr:from>
    <xdr:to>
      <xdr:col>47</xdr:col>
      <xdr:colOff>129379</xdr:colOff>
      <xdr:row>307</xdr:row>
      <xdr:rowOff>63500</xdr:rowOff>
    </xdr:to>
    <xdr:pic>
      <xdr:nvPicPr>
        <xdr:cNvPr id="39" name="図 38"/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80"/>
        <a:stretch/>
      </xdr:blipFill>
      <xdr:spPr>
        <a:xfrm>
          <a:off x="6054725" y="55124350"/>
          <a:ext cx="3066254" cy="194945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</xdr:colOff>
      <xdr:row>293</xdr:row>
      <xdr:rowOff>60034</xdr:rowOff>
    </xdr:from>
    <xdr:to>
      <xdr:col>48</xdr:col>
      <xdr:colOff>27666</xdr:colOff>
      <xdr:row>300</xdr:row>
      <xdr:rowOff>12700</xdr:rowOff>
    </xdr:to>
    <xdr:pic>
      <xdr:nvPicPr>
        <xdr:cNvPr id="40" name="図 39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99" t="18667" r="4500"/>
        <a:stretch/>
      </xdr:blipFill>
      <xdr:spPr>
        <a:xfrm>
          <a:off x="6064249" y="52955534"/>
          <a:ext cx="3107417" cy="2022766"/>
        </a:xfrm>
        <a:prstGeom prst="rect">
          <a:avLst/>
        </a:prstGeom>
      </xdr:spPr>
    </xdr:pic>
    <xdr:clientData/>
  </xdr:twoCellAnchor>
  <xdr:twoCellAnchor editAs="oneCell">
    <xdr:from>
      <xdr:col>21</xdr:col>
      <xdr:colOff>28575</xdr:colOff>
      <xdr:row>250</xdr:row>
      <xdr:rowOff>106001</xdr:rowOff>
    </xdr:from>
    <xdr:to>
      <xdr:col>41</xdr:col>
      <xdr:colOff>38100</xdr:colOff>
      <xdr:row>257</xdr:row>
      <xdr:rowOff>47625</xdr:rowOff>
    </xdr:to>
    <xdr:pic>
      <xdr:nvPicPr>
        <xdr:cNvPr id="41" name="図 40"/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001" r="1000" b="14999"/>
        <a:stretch/>
      </xdr:blipFill>
      <xdr:spPr>
        <a:xfrm>
          <a:off x="5010150" y="45959351"/>
          <a:ext cx="3095625" cy="100842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250</xdr:row>
      <xdr:rowOff>104775</xdr:rowOff>
    </xdr:from>
    <xdr:to>
      <xdr:col>15</xdr:col>
      <xdr:colOff>123825</xdr:colOff>
      <xdr:row>257</xdr:row>
      <xdr:rowOff>42955</xdr:rowOff>
    </xdr:to>
    <xdr:pic>
      <xdr:nvPicPr>
        <xdr:cNvPr id="45" name="図 44"/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750" t="40333" r="1251" b="19334"/>
        <a:stretch/>
      </xdr:blipFill>
      <xdr:spPr>
        <a:xfrm>
          <a:off x="752476" y="45958125"/>
          <a:ext cx="3438524" cy="1004980"/>
        </a:xfrm>
        <a:prstGeom prst="rect">
          <a:avLst/>
        </a:prstGeom>
      </xdr:spPr>
    </xdr:pic>
    <xdr:clientData/>
  </xdr:twoCellAnchor>
  <xdr:twoCellAnchor editAs="oneCell">
    <xdr:from>
      <xdr:col>33</xdr:col>
      <xdr:colOff>12700</xdr:colOff>
      <xdr:row>110</xdr:row>
      <xdr:rowOff>88900</xdr:rowOff>
    </xdr:from>
    <xdr:to>
      <xdr:col>49</xdr:col>
      <xdr:colOff>13485</xdr:colOff>
      <xdr:row>119</xdr:row>
      <xdr:rowOff>131874</xdr:rowOff>
    </xdr:to>
    <xdr:pic>
      <xdr:nvPicPr>
        <xdr:cNvPr id="47" name="図 46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77" b="14470"/>
        <a:stretch/>
      </xdr:blipFill>
      <xdr:spPr>
        <a:xfrm>
          <a:off x="6832600" y="20701000"/>
          <a:ext cx="2477285" cy="1414574"/>
        </a:xfrm>
        <a:prstGeom prst="rect">
          <a:avLst/>
        </a:prstGeom>
      </xdr:spPr>
    </xdr:pic>
    <xdr:clientData/>
  </xdr:twoCellAnchor>
  <xdr:twoCellAnchor editAs="oneCell">
    <xdr:from>
      <xdr:col>32</xdr:col>
      <xdr:colOff>114300</xdr:colOff>
      <xdr:row>54</xdr:row>
      <xdr:rowOff>25400</xdr:rowOff>
    </xdr:from>
    <xdr:to>
      <xdr:col>48</xdr:col>
      <xdr:colOff>115085</xdr:colOff>
      <xdr:row>65</xdr:row>
      <xdr:rowOff>42974</xdr:rowOff>
    </xdr:to>
    <xdr:pic>
      <xdr:nvPicPr>
        <xdr:cNvPr id="48" name="図 47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77" b="14470"/>
        <a:stretch/>
      </xdr:blipFill>
      <xdr:spPr>
        <a:xfrm>
          <a:off x="6781800" y="11353800"/>
          <a:ext cx="2477285" cy="1414574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287</xdr:row>
      <xdr:rowOff>50799</xdr:rowOff>
    </xdr:from>
    <xdr:to>
      <xdr:col>27</xdr:col>
      <xdr:colOff>103831</xdr:colOff>
      <xdr:row>292</xdr:row>
      <xdr:rowOff>292100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524" b="5717"/>
        <a:stretch/>
      </xdr:blipFill>
      <xdr:spPr>
        <a:xfrm>
          <a:off x="266699" y="51206399"/>
          <a:ext cx="5742632" cy="1663701"/>
        </a:xfrm>
        <a:prstGeom prst="rect">
          <a:avLst/>
        </a:prstGeom>
      </xdr:spPr>
    </xdr:pic>
    <xdr:clientData/>
  </xdr:twoCellAnchor>
  <xdr:twoCellAnchor editAs="oneCell">
    <xdr:from>
      <xdr:col>28</xdr:col>
      <xdr:colOff>50799</xdr:colOff>
      <xdr:row>288</xdr:row>
      <xdr:rowOff>185674</xdr:rowOff>
    </xdr:from>
    <xdr:to>
      <xdr:col>48</xdr:col>
      <xdr:colOff>81770</xdr:colOff>
      <xdr:row>292</xdr:row>
      <xdr:rowOff>165099</xdr:rowOff>
    </xdr:to>
    <xdr:pic>
      <xdr:nvPicPr>
        <xdr:cNvPr id="8" name="図 7"/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377"/>
        <a:stretch/>
      </xdr:blipFill>
      <xdr:spPr>
        <a:xfrm>
          <a:off x="6108699" y="51493674"/>
          <a:ext cx="3117071" cy="1249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CH313"/>
  <sheetViews>
    <sheetView tabSelected="1" view="pageBreakPreview" zoomScale="75" zoomScaleNormal="100" zoomScaleSheetLayoutView="75" workbookViewId="0">
      <selection activeCell="C2" sqref="C2"/>
    </sheetView>
  </sheetViews>
  <sheetFormatPr defaultColWidth="9" defaultRowHeight="9" customHeight="1" x14ac:dyDescent="0.15"/>
  <cols>
    <col min="1" max="1" width="5.5" style="133" customWidth="1"/>
    <col min="2" max="2" width="4.625" style="133" customWidth="1"/>
    <col min="3" max="3" width="9.625" style="133" customWidth="1"/>
    <col min="4" max="4" width="11.625" style="133" customWidth="1"/>
    <col min="5" max="25" width="2" style="133" customWidth="1"/>
    <col min="26" max="32" width="2" style="134" customWidth="1"/>
    <col min="33" max="34" width="2" style="133" customWidth="1"/>
    <col min="35" max="35" width="2.375" style="133" customWidth="1"/>
    <col min="36" max="39" width="2" style="133" customWidth="1"/>
    <col min="40" max="40" width="2.125" style="133" customWidth="1"/>
    <col min="41" max="49" width="2" style="133" customWidth="1"/>
    <col min="50" max="50" width="11.125" style="133" customWidth="1"/>
    <col min="51" max="51" width="13.125" style="133" customWidth="1"/>
    <col min="52" max="69" width="3.75" style="133" customWidth="1"/>
    <col min="70" max="72" width="3.75" style="134" customWidth="1"/>
    <col min="73" max="76" width="2.125" style="134" customWidth="1"/>
    <col min="77" max="86" width="2.125" style="133" customWidth="1"/>
    <col min="87" max="16384" width="9" style="133"/>
  </cols>
  <sheetData>
    <row r="1" spans="2:82" ht="25.5" x14ac:dyDescent="0.15">
      <c r="C1" s="324" t="s">
        <v>178</v>
      </c>
      <c r="D1" s="137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53"/>
      <c r="T1" s="153"/>
      <c r="U1" s="153"/>
      <c r="V1" s="153"/>
      <c r="W1" s="153"/>
      <c r="X1" s="153"/>
      <c r="Y1" s="153"/>
      <c r="Z1" s="153"/>
      <c r="AA1" s="147"/>
      <c r="AB1" s="147"/>
      <c r="AC1" s="147"/>
      <c r="AD1" s="147"/>
      <c r="AE1" s="133"/>
      <c r="AF1" s="133"/>
      <c r="AU1" s="21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147"/>
      <c r="BW1" s="147"/>
      <c r="BX1" s="169"/>
      <c r="BY1" s="169"/>
      <c r="BZ1" s="169"/>
      <c r="CA1" s="169"/>
      <c r="CB1" s="169"/>
      <c r="CC1" s="169"/>
      <c r="CD1" s="170"/>
    </row>
    <row r="2" spans="2:82" ht="24" x14ac:dyDescent="0.15">
      <c r="C2" s="208" t="s">
        <v>196</v>
      </c>
      <c r="D2" s="137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53"/>
      <c r="T2" s="153"/>
      <c r="U2" s="153"/>
      <c r="V2" s="153"/>
      <c r="W2" s="153"/>
      <c r="X2" s="153"/>
      <c r="Y2" s="153"/>
      <c r="Z2" s="153"/>
      <c r="AA2" s="147"/>
      <c r="AB2" s="147"/>
      <c r="AC2" s="147"/>
      <c r="AD2" s="147"/>
      <c r="AE2" s="133"/>
      <c r="AF2" s="133"/>
      <c r="AU2" s="21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69"/>
      <c r="BY2" s="169"/>
      <c r="BZ2" s="169"/>
      <c r="CA2" s="169"/>
      <c r="CB2" s="169"/>
      <c r="CC2" s="169"/>
      <c r="CD2" s="170"/>
    </row>
    <row r="3" spans="2:82" ht="9" customHeight="1" x14ac:dyDescent="0.15">
      <c r="C3" s="156"/>
      <c r="D3" s="137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53"/>
      <c r="T3" s="153"/>
      <c r="U3" s="153"/>
      <c r="V3" s="153"/>
      <c r="W3" s="153"/>
      <c r="X3" s="153"/>
      <c r="Y3" s="153"/>
      <c r="Z3" s="153"/>
      <c r="AA3" s="147"/>
      <c r="AB3" s="147"/>
      <c r="AC3" s="147"/>
      <c r="AD3" s="147"/>
      <c r="AE3" s="133"/>
      <c r="AF3" s="133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  <c r="BS3" s="147"/>
      <c r="BT3" s="147"/>
      <c r="BU3" s="147"/>
      <c r="BV3" s="147"/>
      <c r="BW3" s="147"/>
      <c r="BX3" s="169"/>
      <c r="BY3" s="169"/>
      <c r="BZ3" s="169"/>
      <c r="CA3" s="169"/>
      <c r="CB3" s="169"/>
      <c r="CC3" s="169"/>
      <c r="CD3" s="168"/>
    </row>
    <row r="4" spans="2:82" s="268" customFormat="1" ht="15" customHeight="1" x14ac:dyDescent="0.15">
      <c r="B4" s="262" t="s">
        <v>216</v>
      </c>
      <c r="C4" s="262"/>
      <c r="D4" s="262"/>
      <c r="E4" s="266"/>
      <c r="F4" s="262" t="s">
        <v>217</v>
      </c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7"/>
      <c r="S4" s="262" t="s">
        <v>218</v>
      </c>
      <c r="T4" s="262"/>
      <c r="U4" s="262"/>
      <c r="V4" s="262"/>
      <c r="W4" s="262"/>
      <c r="X4" s="262"/>
      <c r="Y4" s="262"/>
      <c r="Z4" s="262"/>
      <c r="AA4" s="262"/>
      <c r="AB4" s="262"/>
      <c r="AC4" s="267"/>
      <c r="AF4" s="262" t="s">
        <v>219</v>
      </c>
      <c r="AG4" s="262"/>
      <c r="AH4" s="262"/>
      <c r="AI4" s="262"/>
      <c r="AJ4" s="267"/>
      <c r="AK4" s="267"/>
      <c r="AL4" s="267"/>
      <c r="AN4" s="262"/>
      <c r="AO4" s="262"/>
      <c r="AP4" s="262"/>
      <c r="AQ4" s="262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</row>
    <row r="5" spans="2:82" s="268" customFormat="1" ht="12" customHeight="1" x14ac:dyDescent="0.15">
      <c r="B5" s="510" t="str">
        <f>P72</f>
        <v>伊丹槙一郎</v>
      </c>
      <c r="C5" s="511"/>
      <c r="D5" s="280" t="str">
        <f>V72</f>
        <v>トーヨ</v>
      </c>
      <c r="E5" s="281"/>
      <c r="F5" s="510" t="str">
        <f>E149</f>
        <v>合田拳斗</v>
      </c>
      <c r="G5" s="511"/>
      <c r="H5" s="511"/>
      <c r="I5" s="511"/>
      <c r="J5" s="511"/>
      <c r="K5" s="511"/>
      <c r="L5" s="512" t="str">
        <f>K149</f>
        <v>新宮中学校</v>
      </c>
      <c r="M5" s="512"/>
      <c r="N5" s="512"/>
      <c r="O5" s="512"/>
      <c r="P5" s="512"/>
      <c r="Q5" s="513"/>
      <c r="R5" s="282"/>
      <c r="S5" s="510" t="str">
        <f>L225</f>
        <v>石川祥稀</v>
      </c>
      <c r="T5" s="511"/>
      <c r="U5" s="511"/>
      <c r="V5" s="511"/>
      <c r="W5" s="511"/>
      <c r="X5" s="511"/>
      <c r="Y5" s="512" t="str">
        <f>R225</f>
        <v>レッドリボーン軍</v>
      </c>
      <c r="Z5" s="512"/>
      <c r="AA5" s="512"/>
      <c r="AB5" s="512"/>
      <c r="AC5" s="512"/>
      <c r="AD5" s="513"/>
      <c r="AE5" s="282"/>
      <c r="AF5" s="510" t="str">
        <f>E219</f>
        <v>花岡翔也</v>
      </c>
      <c r="AG5" s="511"/>
      <c r="AH5" s="511"/>
      <c r="AI5" s="511"/>
      <c r="AJ5" s="511"/>
      <c r="AK5" s="511"/>
      <c r="AL5" s="512" t="str">
        <f>K219</f>
        <v>サンダーズ</v>
      </c>
      <c r="AM5" s="512"/>
      <c r="AN5" s="512"/>
      <c r="AO5" s="512"/>
      <c r="AP5" s="512"/>
      <c r="AQ5" s="513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</row>
    <row r="6" spans="2:82" s="268" customFormat="1" ht="12" customHeight="1" x14ac:dyDescent="0.15">
      <c r="B6" s="514" t="str">
        <f>P73</f>
        <v>伊藤洸弥</v>
      </c>
      <c r="C6" s="515"/>
      <c r="D6" s="283" t="str">
        <f>V73</f>
        <v>関川クラブ</v>
      </c>
      <c r="E6" s="284"/>
      <c r="F6" s="514" t="str">
        <f>E150</f>
        <v>山川慶翔</v>
      </c>
      <c r="G6" s="515"/>
      <c r="H6" s="515"/>
      <c r="I6" s="515"/>
      <c r="J6" s="515"/>
      <c r="K6" s="515"/>
      <c r="L6" s="516" t="str">
        <f>K150</f>
        <v>新宮中学校</v>
      </c>
      <c r="M6" s="516"/>
      <c r="N6" s="516"/>
      <c r="O6" s="516"/>
      <c r="P6" s="516"/>
      <c r="Q6" s="517"/>
      <c r="R6" s="282"/>
      <c r="S6" s="514" t="str">
        <f>L226</f>
        <v>江口愛紀</v>
      </c>
      <c r="T6" s="515"/>
      <c r="U6" s="515"/>
      <c r="V6" s="515"/>
      <c r="W6" s="515"/>
      <c r="X6" s="515"/>
      <c r="Y6" s="516" t="str">
        <f>R226</f>
        <v>レッドリボーン軍</v>
      </c>
      <c r="Z6" s="516"/>
      <c r="AA6" s="516"/>
      <c r="AB6" s="516"/>
      <c r="AC6" s="516"/>
      <c r="AD6" s="517"/>
      <c r="AE6" s="282"/>
      <c r="AF6" s="514" t="str">
        <f>E220</f>
        <v>石川　蒼</v>
      </c>
      <c r="AG6" s="515"/>
      <c r="AH6" s="515"/>
      <c r="AI6" s="515"/>
      <c r="AJ6" s="515"/>
      <c r="AK6" s="515"/>
      <c r="AL6" s="516" t="str">
        <f>K220</f>
        <v>サンダーズ</v>
      </c>
      <c r="AM6" s="516"/>
      <c r="AN6" s="516"/>
      <c r="AO6" s="516"/>
      <c r="AP6" s="516"/>
      <c r="AQ6" s="517"/>
      <c r="AR6" s="269"/>
      <c r="AS6" s="269"/>
      <c r="AT6" s="269"/>
      <c r="AU6" s="269"/>
      <c r="AV6" s="269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69"/>
      <c r="BM6" s="269"/>
      <c r="BN6" s="269"/>
    </row>
    <row r="7" spans="2:82" s="278" customFormat="1" ht="69.95" customHeight="1" x14ac:dyDescent="0.15">
      <c r="B7" s="263"/>
      <c r="C7" s="264"/>
      <c r="D7" s="265"/>
      <c r="E7" s="270"/>
      <c r="F7" s="271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3"/>
      <c r="R7" s="270"/>
      <c r="S7" s="274"/>
      <c r="T7" s="264"/>
      <c r="U7" s="264"/>
      <c r="V7" s="264"/>
      <c r="W7" s="264"/>
      <c r="X7" s="264"/>
      <c r="Y7" s="264"/>
      <c r="Z7" s="264"/>
      <c r="AA7" s="264"/>
      <c r="AB7" s="264"/>
      <c r="AC7" s="264"/>
      <c r="AD7" s="265"/>
      <c r="AE7" s="275"/>
      <c r="AF7" s="274"/>
      <c r="AG7" s="264"/>
      <c r="AH7" s="264"/>
      <c r="AI7" s="264"/>
      <c r="AJ7" s="264"/>
      <c r="AK7" s="264"/>
      <c r="AL7" s="264"/>
      <c r="AM7" s="264"/>
      <c r="AN7" s="264"/>
      <c r="AO7" s="264"/>
      <c r="AP7" s="264"/>
      <c r="AQ7" s="265"/>
      <c r="AR7" s="276"/>
      <c r="AS7" s="277"/>
      <c r="AT7" s="277"/>
      <c r="AU7" s="269"/>
      <c r="AV7" s="277"/>
      <c r="AW7" s="277"/>
      <c r="AX7" s="277"/>
      <c r="AY7" s="277"/>
      <c r="AZ7" s="277"/>
      <c r="BA7" s="277"/>
      <c r="BB7" s="277"/>
      <c r="BC7" s="277"/>
      <c r="BD7" s="277"/>
      <c r="BE7" s="277"/>
      <c r="BF7" s="277"/>
      <c r="BG7" s="277"/>
      <c r="BH7" s="277"/>
      <c r="BI7" s="277"/>
      <c r="BJ7" s="277"/>
      <c r="BK7" s="277"/>
      <c r="BL7" s="277"/>
      <c r="BM7" s="277"/>
      <c r="BN7" s="277"/>
      <c r="BO7" s="276"/>
      <c r="BP7" s="276"/>
      <c r="BQ7" s="276"/>
      <c r="BR7" s="276"/>
      <c r="BS7" s="276"/>
      <c r="BT7" s="276"/>
      <c r="BU7" s="276"/>
      <c r="BV7" s="276"/>
      <c r="BW7" s="276"/>
      <c r="BX7" s="276"/>
      <c r="BY7" s="276"/>
    </row>
    <row r="8" spans="2:82" s="268" customFormat="1" ht="15" customHeight="1" x14ac:dyDescent="0.15">
      <c r="B8" s="262" t="s">
        <v>228</v>
      </c>
      <c r="C8" s="262"/>
      <c r="D8" s="262"/>
      <c r="E8" s="266"/>
      <c r="F8" s="262" t="s">
        <v>229</v>
      </c>
      <c r="G8" s="262"/>
      <c r="H8" s="262"/>
      <c r="I8" s="262"/>
      <c r="J8" s="262"/>
      <c r="K8" s="262"/>
      <c r="L8" s="262"/>
      <c r="M8" s="262"/>
      <c r="N8" s="262"/>
      <c r="O8" s="262"/>
      <c r="P8" s="262"/>
      <c r="Q8" s="267"/>
      <c r="S8" s="262" t="s">
        <v>230</v>
      </c>
      <c r="T8" s="262"/>
      <c r="U8" s="262"/>
      <c r="V8" s="262"/>
      <c r="W8" s="262"/>
      <c r="X8" s="262"/>
      <c r="Y8" s="262"/>
      <c r="Z8" s="262"/>
      <c r="AA8" s="262"/>
      <c r="AB8" s="262"/>
      <c r="AC8" s="267"/>
      <c r="AF8" s="262" t="s">
        <v>231</v>
      </c>
      <c r="AG8" s="262"/>
      <c r="AH8" s="262"/>
      <c r="AI8" s="262"/>
      <c r="AJ8" s="267"/>
      <c r="AK8" s="267"/>
      <c r="AL8" s="267"/>
      <c r="AN8" s="262"/>
      <c r="AO8" s="262"/>
      <c r="AP8" s="262"/>
      <c r="AQ8" s="262"/>
      <c r="AR8" s="269"/>
      <c r="AS8" s="269"/>
      <c r="AT8" s="269"/>
      <c r="AU8" s="269"/>
      <c r="AV8" s="269"/>
      <c r="AW8" s="269"/>
      <c r="AX8" s="269"/>
      <c r="AY8" s="269"/>
      <c r="AZ8" s="269"/>
      <c r="BA8" s="269"/>
      <c r="BB8" s="269"/>
      <c r="BC8" s="269"/>
      <c r="BD8" s="269"/>
      <c r="BE8" s="269"/>
      <c r="BF8" s="269"/>
      <c r="BG8" s="269"/>
      <c r="BH8" s="269"/>
      <c r="BI8" s="269"/>
      <c r="BJ8" s="269"/>
      <c r="BK8" s="269"/>
      <c r="BL8" s="269"/>
      <c r="BM8" s="269"/>
    </row>
    <row r="9" spans="2:82" s="268" customFormat="1" ht="14.1" customHeight="1" x14ac:dyDescent="0.15">
      <c r="B9" s="510" t="str">
        <f>P75</f>
        <v>尾崎謙二</v>
      </c>
      <c r="C9" s="511"/>
      <c r="D9" s="280" t="str">
        <f>V75</f>
        <v>TEAMBLOWIN</v>
      </c>
      <c r="E9" s="281"/>
      <c r="F9" s="510" t="str">
        <f>S149</f>
        <v>續木　正</v>
      </c>
      <c r="G9" s="511"/>
      <c r="H9" s="511"/>
      <c r="I9" s="511"/>
      <c r="J9" s="511"/>
      <c r="K9" s="511"/>
      <c r="L9" s="512" t="str">
        <f>Y149</f>
        <v>タイム</v>
      </c>
      <c r="M9" s="512"/>
      <c r="N9" s="512"/>
      <c r="O9" s="512"/>
      <c r="P9" s="512"/>
      <c r="Q9" s="513"/>
      <c r="R9" s="282"/>
      <c r="S9" s="510" t="str">
        <f>Y225</f>
        <v>神野　徹</v>
      </c>
      <c r="T9" s="511"/>
      <c r="U9" s="511"/>
      <c r="V9" s="511"/>
      <c r="W9" s="511"/>
      <c r="X9" s="511">
        <f>M96</f>
        <v>0</v>
      </c>
      <c r="Y9" s="512" t="str">
        <f>AE225</f>
        <v>IBC</v>
      </c>
      <c r="Z9" s="512"/>
      <c r="AA9" s="512"/>
      <c r="AB9" s="512"/>
      <c r="AC9" s="512"/>
      <c r="AD9" s="513"/>
      <c r="AE9" s="282"/>
      <c r="AF9" s="510" t="str">
        <f>S219</f>
        <v>近藤靖宏</v>
      </c>
      <c r="AG9" s="511"/>
      <c r="AH9" s="511"/>
      <c r="AI9" s="511"/>
      <c r="AJ9" s="511"/>
      <c r="AK9" s="511"/>
      <c r="AL9" s="512" t="str">
        <f>Y219</f>
        <v>土居中学校</v>
      </c>
      <c r="AM9" s="512">
        <f>J129</f>
        <v>15</v>
      </c>
      <c r="AN9" s="512"/>
      <c r="AO9" s="512"/>
      <c r="AP9" s="512"/>
      <c r="AQ9" s="513"/>
      <c r="AR9" s="269"/>
      <c r="AS9" s="269"/>
      <c r="AT9" s="269"/>
      <c r="AU9" s="269"/>
      <c r="AV9" s="269"/>
      <c r="AW9" s="269"/>
      <c r="AX9" s="269"/>
      <c r="AY9" s="269"/>
      <c r="AZ9" s="269"/>
      <c r="BA9" s="269"/>
      <c r="BB9" s="269"/>
      <c r="BC9" s="269"/>
      <c r="BD9" s="269"/>
      <c r="BE9" s="269"/>
      <c r="BF9" s="269"/>
      <c r="BG9" s="269"/>
      <c r="BH9" s="269"/>
      <c r="BI9" s="269"/>
      <c r="BJ9" s="269"/>
      <c r="BK9" s="269"/>
      <c r="BL9" s="269"/>
      <c r="BM9" s="269"/>
      <c r="BN9" s="269"/>
    </row>
    <row r="10" spans="2:82" s="268" customFormat="1" ht="14.1" customHeight="1" x14ac:dyDescent="0.15">
      <c r="B10" s="514" t="str">
        <f>P76</f>
        <v>阿部佳人</v>
      </c>
      <c r="C10" s="515"/>
      <c r="D10" s="283" t="str">
        <f>V76</f>
        <v>TEAMBLOWIN</v>
      </c>
      <c r="E10" s="284"/>
      <c r="F10" s="514" t="str">
        <f>S150</f>
        <v>郭　昊</v>
      </c>
      <c r="G10" s="515"/>
      <c r="H10" s="515"/>
      <c r="I10" s="515"/>
      <c r="J10" s="515"/>
      <c r="K10" s="515"/>
      <c r="L10" s="516" t="str">
        <f>Y150</f>
        <v>タイム</v>
      </c>
      <c r="M10" s="516"/>
      <c r="N10" s="516"/>
      <c r="O10" s="516"/>
      <c r="P10" s="516"/>
      <c r="Q10" s="517"/>
      <c r="R10" s="282"/>
      <c r="S10" s="514" t="str">
        <f>Y226</f>
        <v>近藤すみよ</v>
      </c>
      <c r="T10" s="515"/>
      <c r="U10" s="515"/>
      <c r="V10" s="515"/>
      <c r="W10" s="515"/>
      <c r="X10" s="515">
        <f>M98</f>
        <v>0</v>
      </c>
      <c r="Y10" s="516" t="str">
        <f>AE226</f>
        <v>IBC</v>
      </c>
      <c r="Z10" s="516"/>
      <c r="AA10" s="516"/>
      <c r="AB10" s="516"/>
      <c r="AC10" s="516"/>
      <c r="AD10" s="517"/>
      <c r="AE10" s="282"/>
      <c r="AF10" s="514" t="str">
        <f>S220</f>
        <v>船越瑛太</v>
      </c>
      <c r="AG10" s="515"/>
      <c r="AH10" s="515"/>
      <c r="AI10" s="515"/>
      <c r="AJ10" s="515"/>
      <c r="AK10" s="515"/>
      <c r="AL10" s="516" t="str">
        <f>Y220</f>
        <v>土居中学校</v>
      </c>
      <c r="AM10" s="516">
        <f>J131</f>
        <v>0</v>
      </c>
      <c r="AN10" s="516"/>
      <c r="AO10" s="516"/>
      <c r="AP10" s="516"/>
      <c r="AQ10" s="517"/>
      <c r="AR10" s="269"/>
      <c r="AS10" s="269"/>
      <c r="AT10" s="269"/>
      <c r="AU10" s="269"/>
      <c r="AV10" s="269"/>
      <c r="AW10" s="269"/>
      <c r="AX10" s="269"/>
      <c r="AY10" s="269"/>
      <c r="AZ10" s="269"/>
      <c r="BA10" s="269"/>
      <c r="BB10" s="269"/>
      <c r="BC10" s="269"/>
      <c r="BD10" s="269"/>
      <c r="BE10" s="269"/>
      <c r="BF10" s="269"/>
      <c r="BG10" s="269"/>
      <c r="BH10" s="269"/>
      <c r="BI10" s="269"/>
      <c r="BJ10" s="269"/>
      <c r="BK10" s="269"/>
      <c r="BL10" s="269"/>
      <c r="BM10" s="269"/>
      <c r="BN10" s="269"/>
    </row>
    <row r="11" spans="2:82" s="278" customFormat="1" ht="69.95" customHeight="1" x14ac:dyDescent="0.15">
      <c r="B11" s="263"/>
      <c r="C11" s="264"/>
      <c r="D11" s="265"/>
      <c r="E11" s="270"/>
      <c r="F11" s="271"/>
      <c r="G11" s="272"/>
      <c r="H11" s="272"/>
      <c r="I11" s="272"/>
      <c r="J11" s="272"/>
      <c r="K11" s="272"/>
      <c r="L11" s="272"/>
      <c r="M11" s="272"/>
      <c r="N11" s="272"/>
      <c r="O11" s="272"/>
      <c r="P11" s="272"/>
      <c r="Q11" s="273"/>
      <c r="R11" s="270"/>
      <c r="S11" s="27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5"/>
      <c r="AE11" s="275"/>
      <c r="AF11" s="27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5"/>
      <c r="AR11" s="276"/>
      <c r="AS11" s="277"/>
      <c r="AT11" s="277"/>
      <c r="AU11" s="269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6"/>
      <c r="BP11" s="276"/>
      <c r="BQ11" s="276"/>
      <c r="BR11" s="276"/>
      <c r="BS11" s="276"/>
      <c r="BT11" s="276"/>
      <c r="BU11" s="276"/>
      <c r="BV11" s="276"/>
      <c r="BW11" s="276"/>
      <c r="BX11" s="276"/>
      <c r="BY11" s="276"/>
    </row>
    <row r="12" spans="2:82" ht="12" customHeight="1" x14ac:dyDescent="0.15">
      <c r="C12" s="146"/>
      <c r="D12" s="145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233"/>
      <c r="AD12" s="233"/>
      <c r="AE12" s="233"/>
      <c r="AF12" s="233"/>
      <c r="AG12" s="142"/>
      <c r="AH12" s="143"/>
      <c r="AI12" s="143"/>
      <c r="AJ12" s="143"/>
      <c r="AK12" s="143"/>
      <c r="AL12" s="143"/>
      <c r="AM12" s="143"/>
      <c r="AN12" s="143"/>
      <c r="AO12" s="143"/>
      <c r="BR12" s="133"/>
      <c r="BS12" s="133"/>
      <c r="BT12" s="133"/>
      <c r="BU12" s="133"/>
      <c r="BV12" s="133"/>
      <c r="BW12" s="133"/>
      <c r="BX12" s="133"/>
    </row>
    <row r="13" spans="2:82" s="268" customFormat="1" ht="15" customHeight="1" x14ac:dyDescent="0.15">
      <c r="B13" s="262" t="s">
        <v>220</v>
      </c>
      <c r="C13" s="262"/>
      <c r="D13" s="262"/>
      <c r="E13" s="266"/>
      <c r="F13" s="262" t="s">
        <v>221</v>
      </c>
      <c r="G13" s="262"/>
      <c r="H13" s="262"/>
      <c r="I13" s="262"/>
      <c r="J13" s="262"/>
      <c r="K13" s="262"/>
      <c r="L13" s="262"/>
      <c r="M13" s="262"/>
      <c r="N13" s="262"/>
      <c r="O13" s="262"/>
      <c r="P13" s="262"/>
      <c r="Q13" s="267"/>
      <c r="S13" s="262" t="s">
        <v>222</v>
      </c>
      <c r="T13" s="262"/>
      <c r="U13" s="262"/>
      <c r="V13" s="262"/>
      <c r="W13" s="262"/>
      <c r="X13" s="262"/>
      <c r="Y13" s="262"/>
      <c r="Z13" s="262"/>
      <c r="AA13" s="262"/>
      <c r="AB13" s="262"/>
      <c r="AC13" s="267"/>
      <c r="AF13" s="262" t="s">
        <v>223</v>
      </c>
      <c r="AG13" s="262"/>
      <c r="AH13" s="262"/>
      <c r="AI13" s="262"/>
      <c r="AJ13" s="267"/>
      <c r="AK13" s="267"/>
      <c r="AL13" s="267"/>
      <c r="AN13" s="262"/>
      <c r="AO13" s="262"/>
      <c r="AP13" s="262"/>
      <c r="AQ13" s="262"/>
      <c r="AR13" s="269"/>
      <c r="AS13" s="269"/>
      <c r="AT13" s="269"/>
      <c r="AU13" s="269"/>
      <c r="AV13" s="269"/>
      <c r="AW13" s="269"/>
      <c r="AX13" s="269"/>
      <c r="AY13" s="269"/>
      <c r="AZ13" s="269"/>
      <c r="BA13" s="269"/>
      <c r="BB13" s="269"/>
      <c r="BC13" s="269"/>
      <c r="BD13" s="269"/>
      <c r="BE13" s="269"/>
      <c r="BF13" s="269"/>
      <c r="BG13" s="269"/>
      <c r="BH13" s="269"/>
      <c r="BI13" s="269"/>
      <c r="BJ13" s="269"/>
      <c r="BK13" s="269"/>
      <c r="BL13" s="269"/>
      <c r="BM13" s="269"/>
    </row>
    <row r="14" spans="2:82" s="268" customFormat="1" ht="14.1" customHeight="1" x14ac:dyDescent="0.15">
      <c r="B14" s="510" t="str">
        <f>AD130</f>
        <v>阿部一恵</v>
      </c>
      <c r="C14" s="511"/>
      <c r="D14" s="280" t="str">
        <f>AJ130</f>
        <v>YONDEN</v>
      </c>
      <c r="E14" s="281"/>
      <c r="F14" s="510" t="str">
        <f>E216</f>
        <v>井川優杏</v>
      </c>
      <c r="G14" s="511"/>
      <c r="H14" s="511"/>
      <c r="I14" s="511"/>
      <c r="J14" s="511"/>
      <c r="K14" s="511"/>
      <c r="L14" s="512" t="str">
        <f>K216</f>
        <v>土居中学校</v>
      </c>
      <c r="M14" s="512"/>
      <c r="N14" s="512"/>
      <c r="O14" s="512"/>
      <c r="P14" s="512"/>
      <c r="Q14" s="513"/>
      <c r="R14" s="282"/>
      <c r="S14" s="510" t="str">
        <f>L262</f>
        <v>井川あはね</v>
      </c>
      <c r="T14" s="511"/>
      <c r="U14" s="511"/>
      <c r="V14" s="511"/>
      <c r="W14" s="511"/>
      <c r="X14" s="511">
        <f>M100</f>
        <v>9</v>
      </c>
      <c r="Y14" s="512" t="str">
        <f>R262</f>
        <v>土居高校</v>
      </c>
      <c r="Z14" s="512"/>
      <c r="AA14" s="512"/>
      <c r="AB14" s="512"/>
      <c r="AC14" s="512"/>
      <c r="AD14" s="513"/>
      <c r="AE14" s="282"/>
      <c r="AF14" s="510" t="str">
        <f>E152</f>
        <v>井上訓臣</v>
      </c>
      <c r="AG14" s="511"/>
      <c r="AH14" s="511"/>
      <c r="AI14" s="511"/>
      <c r="AJ14" s="511"/>
      <c r="AK14" s="511"/>
      <c r="AL14" s="512" t="str">
        <f>K152</f>
        <v>関川クラブ</v>
      </c>
      <c r="AM14" s="512">
        <f>J133</f>
        <v>0</v>
      </c>
      <c r="AN14" s="512"/>
      <c r="AO14" s="512"/>
      <c r="AP14" s="512"/>
      <c r="AQ14" s="513"/>
      <c r="AR14" s="269"/>
      <c r="AS14" s="269"/>
      <c r="AT14" s="269"/>
      <c r="AU14" s="269"/>
      <c r="AV14" s="269"/>
      <c r="AW14" s="269"/>
      <c r="AX14" s="269"/>
      <c r="AY14" s="269"/>
      <c r="AZ14" s="269"/>
      <c r="BA14" s="269"/>
      <c r="BB14" s="269"/>
      <c r="BC14" s="269"/>
      <c r="BD14" s="269"/>
      <c r="BE14" s="269"/>
      <c r="BF14" s="269"/>
      <c r="BG14" s="269"/>
      <c r="BH14" s="269"/>
      <c r="BI14" s="269"/>
      <c r="BJ14" s="269"/>
      <c r="BK14" s="269"/>
      <c r="BL14" s="269"/>
      <c r="BM14" s="269"/>
      <c r="BN14" s="269"/>
    </row>
    <row r="15" spans="2:82" s="268" customFormat="1" ht="14.1" customHeight="1" x14ac:dyDescent="0.15">
      <c r="B15" s="514" t="str">
        <f>AD131</f>
        <v>合田亜里砂</v>
      </c>
      <c r="C15" s="515"/>
      <c r="D15" s="283" t="str">
        <f>AJ131</f>
        <v>土居クラブ</v>
      </c>
      <c r="E15" s="284"/>
      <c r="F15" s="514" t="str">
        <f>E217</f>
        <v>清水梨緒奈</v>
      </c>
      <c r="G15" s="515"/>
      <c r="H15" s="515"/>
      <c r="I15" s="515"/>
      <c r="J15" s="515"/>
      <c r="K15" s="515"/>
      <c r="L15" s="516" t="str">
        <f>K217</f>
        <v>土居中学校</v>
      </c>
      <c r="M15" s="516"/>
      <c r="N15" s="516"/>
      <c r="O15" s="516"/>
      <c r="P15" s="516"/>
      <c r="Q15" s="517"/>
      <c r="R15" s="282"/>
      <c r="S15" s="514" t="str">
        <f>L263</f>
        <v>井川虹七</v>
      </c>
      <c r="T15" s="515"/>
      <c r="U15" s="515"/>
      <c r="V15" s="515"/>
      <c r="W15" s="515"/>
      <c r="X15" s="515">
        <f>M102</f>
        <v>15</v>
      </c>
      <c r="Y15" s="516" t="str">
        <f>R263</f>
        <v>土居高校</v>
      </c>
      <c r="Z15" s="516"/>
      <c r="AA15" s="516"/>
      <c r="AB15" s="516"/>
      <c r="AC15" s="516"/>
      <c r="AD15" s="517"/>
      <c r="AE15" s="282"/>
      <c r="AF15" s="514" t="str">
        <f>E153</f>
        <v>今井康浩</v>
      </c>
      <c r="AG15" s="515"/>
      <c r="AH15" s="515"/>
      <c r="AI15" s="515"/>
      <c r="AJ15" s="515"/>
      <c r="AK15" s="515"/>
      <c r="AL15" s="516" t="str">
        <f>K153</f>
        <v>トーヨ</v>
      </c>
      <c r="AM15" s="516">
        <f>J135</f>
        <v>15</v>
      </c>
      <c r="AN15" s="516"/>
      <c r="AO15" s="516"/>
      <c r="AP15" s="516"/>
      <c r="AQ15" s="517"/>
      <c r="AR15" s="269"/>
      <c r="AS15" s="269"/>
      <c r="AT15" s="269"/>
      <c r="AU15" s="269"/>
      <c r="AV15" s="269"/>
      <c r="AW15" s="269"/>
      <c r="AX15" s="269"/>
      <c r="AY15" s="269"/>
      <c r="AZ15" s="269"/>
      <c r="BA15" s="269"/>
      <c r="BB15" s="269"/>
      <c r="BC15" s="269"/>
      <c r="BD15" s="269"/>
      <c r="BE15" s="269"/>
      <c r="BF15" s="269"/>
      <c r="BG15" s="269"/>
      <c r="BH15" s="269"/>
      <c r="BI15" s="269"/>
      <c r="BJ15" s="269"/>
      <c r="BK15" s="269"/>
      <c r="BL15" s="269"/>
      <c r="BM15" s="269"/>
      <c r="BN15" s="269"/>
    </row>
    <row r="16" spans="2:82" s="278" customFormat="1" ht="69.95" customHeight="1" x14ac:dyDescent="0.15">
      <c r="B16" s="263"/>
      <c r="C16" s="264"/>
      <c r="D16" s="265"/>
      <c r="E16" s="270"/>
      <c r="F16" s="271"/>
      <c r="G16" s="272"/>
      <c r="H16" s="272"/>
      <c r="I16" s="272"/>
      <c r="J16" s="272"/>
      <c r="K16" s="272"/>
      <c r="L16" s="272"/>
      <c r="M16" s="272"/>
      <c r="N16" s="272"/>
      <c r="O16" s="272"/>
      <c r="P16" s="272"/>
      <c r="Q16" s="273"/>
      <c r="R16" s="270"/>
      <c r="S16" s="27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5"/>
      <c r="AE16" s="275"/>
      <c r="AF16" s="274"/>
      <c r="AG16" s="264"/>
      <c r="AH16" s="264"/>
      <c r="AI16" s="264"/>
      <c r="AJ16" s="264"/>
      <c r="AK16" s="264"/>
      <c r="AL16" s="264"/>
      <c r="AM16" s="264"/>
      <c r="AN16" s="264"/>
      <c r="AO16" s="264"/>
      <c r="AP16" s="264"/>
      <c r="AQ16" s="265"/>
      <c r="AR16" s="276"/>
      <c r="AS16" s="277"/>
      <c r="AT16" s="277"/>
      <c r="AU16" s="269"/>
      <c r="AV16" s="277"/>
      <c r="AW16" s="277"/>
      <c r="AX16" s="277"/>
      <c r="AY16" s="277"/>
      <c r="AZ16" s="277"/>
      <c r="BA16" s="277"/>
      <c r="BB16" s="277"/>
      <c r="BC16" s="277"/>
      <c r="BD16" s="277"/>
      <c r="BE16" s="277"/>
      <c r="BF16" s="277"/>
      <c r="BG16" s="277"/>
      <c r="BH16" s="277"/>
      <c r="BI16" s="277"/>
      <c r="BJ16" s="277"/>
      <c r="BK16" s="277"/>
      <c r="BL16" s="277"/>
      <c r="BM16" s="277"/>
      <c r="BN16" s="277"/>
      <c r="BO16" s="276"/>
      <c r="BP16" s="276"/>
      <c r="BQ16" s="276"/>
      <c r="BR16" s="276"/>
      <c r="BS16" s="276"/>
      <c r="BT16" s="276"/>
      <c r="BU16" s="276"/>
      <c r="BV16" s="276"/>
      <c r="BW16" s="276"/>
      <c r="BX16" s="276"/>
      <c r="BY16" s="276"/>
    </row>
    <row r="17" spans="1:83" s="268" customFormat="1" ht="15" customHeight="1" x14ac:dyDescent="0.15">
      <c r="B17" s="262" t="s">
        <v>224</v>
      </c>
      <c r="C17" s="262"/>
      <c r="D17" s="262"/>
      <c r="E17" s="266"/>
      <c r="F17" s="262" t="s">
        <v>225</v>
      </c>
      <c r="G17" s="262"/>
      <c r="H17" s="262"/>
      <c r="I17" s="262"/>
      <c r="J17" s="262"/>
      <c r="K17" s="262"/>
      <c r="L17" s="262"/>
      <c r="M17" s="262"/>
      <c r="N17" s="262"/>
      <c r="O17" s="262"/>
      <c r="P17" s="262"/>
      <c r="Q17" s="267"/>
      <c r="S17" s="262" t="s">
        <v>226</v>
      </c>
      <c r="T17" s="262"/>
      <c r="U17" s="262"/>
      <c r="V17" s="262"/>
      <c r="W17" s="262"/>
      <c r="X17" s="262"/>
      <c r="Y17" s="262"/>
      <c r="Z17" s="262"/>
      <c r="AA17" s="262"/>
      <c r="AB17" s="262"/>
      <c r="AC17" s="267"/>
      <c r="AF17" s="262" t="s">
        <v>227</v>
      </c>
      <c r="AG17" s="262"/>
      <c r="AH17" s="262"/>
      <c r="AI17" s="262"/>
      <c r="AJ17" s="267"/>
      <c r="AK17" s="267"/>
      <c r="AL17" s="267"/>
      <c r="AN17" s="262"/>
      <c r="AO17" s="262"/>
      <c r="AP17" s="262"/>
      <c r="AQ17" s="262"/>
      <c r="AR17" s="269"/>
      <c r="AS17" s="269"/>
      <c r="AT17" s="269"/>
      <c r="AU17" s="269"/>
      <c r="AV17" s="269"/>
      <c r="AW17" s="269"/>
      <c r="AX17" s="269"/>
      <c r="AY17" s="269"/>
      <c r="AZ17" s="269"/>
      <c r="BA17" s="269"/>
      <c r="BB17" s="269"/>
      <c r="BC17" s="269"/>
      <c r="BD17" s="269"/>
      <c r="BE17" s="269"/>
      <c r="BF17" s="269"/>
      <c r="BG17" s="269"/>
      <c r="BH17" s="269"/>
      <c r="BI17" s="269"/>
      <c r="BJ17" s="269"/>
      <c r="BK17" s="269"/>
      <c r="BL17" s="269"/>
      <c r="BM17" s="269"/>
    </row>
    <row r="18" spans="1:83" s="268" customFormat="1" ht="14.1" customHeight="1" x14ac:dyDescent="0.15">
      <c r="B18" s="510" t="str">
        <f>S146</f>
        <v>田邊文子</v>
      </c>
      <c r="C18" s="511"/>
      <c r="D18" s="280" t="str">
        <f>Y146</f>
        <v>ナチュラルハート</v>
      </c>
      <c r="E18" s="281"/>
      <c r="F18" s="510" t="str">
        <f>S216</f>
        <v>石井ひまり</v>
      </c>
      <c r="G18" s="511"/>
      <c r="H18" s="511"/>
      <c r="I18" s="511"/>
      <c r="J18" s="511"/>
      <c r="K18" s="511"/>
      <c r="L18" s="512" t="str">
        <f>Y216</f>
        <v>土居中学校</v>
      </c>
      <c r="M18" s="512"/>
      <c r="N18" s="512"/>
      <c r="O18" s="512"/>
      <c r="P18" s="512"/>
      <c r="Q18" s="513"/>
      <c r="R18" s="282"/>
      <c r="S18" s="510" t="str">
        <f>Y262</f>
        <v>猪川京子</v>
      </c>
      <c r="T18" s="511"/>
      <c r="U18" s="511"/>
      <c r="V18" s="511"/>
      <c r="W18" s="511"/>
      <c r="X18" s="511">
        <f>M105</f>
        <v>0</v>
      </c>
      <c r="Y18" s="512" t="str">
        <f>AE262</f>
        <v>今井教室</v>
      </c>
      <c r="Z18" s="512"/>
      <c r="AA18" s="512"/>
      <c r="AB18" s="512"/>
      <c r="AC18" s="512"/>
      <c r="AD18" s="513"/>
      <c r="AE18" s="282"/>
      <c r="AF18" s="510" t="str">
        <f>S152</f>
        <v>石川澄広</v>
      </c>
      <c r="AG18" s="511"/>
      <c r="AH18" s="511"/>
      <c r="AI18" s="511"/>
      <c r="AJ18" s="511"/>
      <c r="AK18" s="511"/>
      <c r="AL18" s="518" t="str">
        <f>Y152</f>
        <v>新宮ﾊﾞﾄﾞﾐﾝﾄﾝ同好会</v>
      </c>
      <c r="AM18" s="518">
        <f>J138</f>
        <v>0</v>
      </c>
      <c r="AN18" s="518"/>
      <c r="AO18" s="518"/>
      <c r="AP18" s="518"/>
      <c r="AQ18" s="519"/>
      <c r="AR18" s="269"/>
      <c r="AS18" s="269"/>
      <c r="AT18" s="269"/>
      <c r="AU18" s="269"/>
      <c r="AV18" s="269"/>
      <c r="AW18" s="269"/>
      <c r="AX18" s="269"/>
      <c r="AY18" s="269"/>
      <c r="AZ18" s="269"/>
      <c r="BA18" s="269"/>
      <c r="BB18" s="269"/>
      <c r="BC18" s="269"/>
      <c r="BD18" s="269"/>
      <c r="BE18" s="269"/>
      <c r="BF18" s="269"/>
      <c r="BG18" s="269"/>
      <c r="BH18" s="269"/>
      <c r="BI18" s="269"/>
      <c r="BJ18" s="269"/>
      <c r="BK18" s="269"/>
      <c r="BL18" s="269"/>
      <c r="BM18" s="269"/>
      <c r="BN18" s="269"/>
    </row>
    <row r="19" spans="1:83" s="268" customFormat="1" ht="14.1" customHeight="1" x14ac:dyDescent="0.15">
      <c r="B19" s="514" t="str">
        <f>S147</f>
        <v>丹　昌子</v>
      </c>
      <c r="C19" s="515"/>
      <c r="D19" s="283" t="str">
        <f>Y147</f>
        <v>ナチュラルハート</v>
      </c>
      <c r="E19" s="284"/>
      <c r="F19" s="514" t="str">
        <f>S217</f>
        <v>眞鍋心優</v>
      </c>
      <c r="G19" s="515"/>
      <c r="H19" s="515"/>
      <c r="I19" s="515"/>
      <c r="J19" s="515"/>
      <c r="K19" s="515"/>
      <c r="L19" s="516" t="str">
        <f>Y217</f>
        <v>土居中学校</v>
      </c>
      <c r="M19" s="516"/>
      <c r="N19" s="516"/>
      <c r="O19" s="516"/>
      <c r="P19" s="516"/>
      <c r="Q19" s="517"/>
      <c r="R19" s="282"/>
      <c r="S19" s="514" t="str">
        <f>Y263</f>
        <v>續木晶子</v>
      </c>
      <c r="T19" s="515"/>
      <c r="U19" s="515"/>
      <c r="V19" s="515"/>
      <c r="W19" s="515"/>
      <c r="X19" s="515" t="str">
        <f>M107</f>
        <v>合田亜里砂</v>
      </c>
      <c r="Y19" s="516" t="str">
        <f>AE263</f>
        <v>今井教室</v>
      </c>
      <c r="Z19" s="516"/>
      <c r="AA19" s="516"/>
      <c r="AB19" s="516"/>
      <c r="AC19" s="516"/>
      <c r="AD19" s="517"/>
      <c r="AE19" s="282"/>
      <c r="AF19" s="514" t="str">
        <f>S153</f>
        <v>真鍋英輝</v>
      </c>
      <c r="AG19" s="515"/>
      <c r="AH19" s="515"/>
      <c r="AI19" s="515"/>
      <c r="AJ19" s="515"/>
      <c r="AK19" s="515"/>
      <c r="AL19" s="516" t="str">
        <f>Y153</f>
        <v>新宮ﾊﾞﾄﾞﾐﾝﾄﾝ同好会</v>
      </c>
      <c r="AM19" s="516">
        <f>J140</f>
        <v>16</v>
      </c>
      <c r="AN19" s="516"/>
      <c r="AO19" s="516"/>
      <c r="AP19" s="516"/>
      <c r="AQ19" s="517"/>
      <c r="AR19" s="269"/>
      <c r="AS19" s="269"/>
      <c r="AT19" s="269"/>
      <c r="AU19" s="269"/>
      <c r="AV19" s="269"/>
      <c r="AW19" s="269"/>
      <c r="AX19" s="269"/>
      <c r="AY19" s="269"/>
      <c r="AZ19" s="269"/>
      <c r="BA19" s="269"/>
      <c r="BB19" s="269"/>
      <c r="BC19" s="269"/>
      <c r="BD19" s="269"/>
      <c r="BE19" s="269"/>
      <c r="BF19" s="269"/>
      <c r="BG19" s="269"/>
      <c r="BH19" s="269"/>
      <c r="BI19" s="269"/>
      <c r="BJ19" s="269"/>
      <c r="BK19" s="269"/>
      <c r="BL19" s="269"/>
      <c r="BM19" s="269"/>
      <c r="BN19" s="269"/>
    </row>
    <row r="20" spans="1:83" s="278" customFormat="1" ht="69.95" customHeight="1" x14ac:dyDescent="0.15">
      <c r="B20" s="263"/>
      <c r="C20" s="264"/>
      <c r="D20" s="265"/>
      <c r="E20" s="270"/>
      <c r="F20" s="271"/>
      <c r="G20" s="272"/>
      <c r="H20" s="272"/>
      <c r="I20" s="272"/>
      <c r="J20" s="272"/>
      <c r="K20" s="272"/>
      <c r="L20" s="272"/>
      <c r="M20" s="272"/>
      <c r="N20" s="272"/>
      <c r="O20" s="272"/>
      <c r="P20" s="272"/>
      <c r="Q20" s="273"/>
      <c r="R20" s="270"/>
      <c r="S20" s="27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5"/>
      <c r="AE20" s="275"/>
      <c r="AF20" s="27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5"/>
      <c r="AR20" s="276"/>
      <c r="AS20" s="277"/>
      <c r="AT20" s="277"/>
      <c r="AU20" s="269"/>
      <c r="AV20" s="277"/>
      <c r="AW20" s="277"/>
      <c r="AX20" s="277"/>
      <c r="AY20" s="277"/>
      <c r="AZ20" s="277"/>
      <c r="BA20" s="277"/>
      <c r="BB20" s="277"/>
      <c r="BC20" s="277"/>
      <c r="BD20" s="277"/>
      <c r="BE20" s="277"/>
      <c r="BF20" s="277"/>
      <c r="BG20" s="277"/>
      <c r="BH20" s="277"/>
      <c r="BI20" s="277"/>
      <c r="BJ20" s="277"/>
      <c r="BK20" s="277"/>
      <c r="BL20" s="277"/>
      <c r="BM20" s="277"/>
      <c r="BN20" s="277"/>
      <c r="BO20" s="276"/>
      <c r="BP20" s="276"/>
      <c r="BQ20" s="276"/>
      <c r="BR20" s="276"/>
      <c r="BS20" s="276"/>
      <c r="BT20" s="276"/>
      <c r="BU20" s="276"/>
      <c r="BV20" s="276"/>
      <c r="BW20" s="276"/>
      <c r="BX20" s="276"/>
      <c r="BY20" s="276"/>
    </row>
    <row r="21" spans="1:83" ht="12" customHeight="1" x14ac:dyDescent="0.15">
      <c r="C21" s="146"/>
      <c r="D21" s="145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233"/>
      <c r="AD21" s="233"/>
      <c r="AE21" s="233"/>
      <c r="AF21" s="233"/>
      <c r="AG21" s="142"/>
      <c r="AH21" s="143"/>
      <c r="AI21" s="143"/>
      <c r="AJ21" s="143"/>
      <c r="AK21" s="143"/>
      <c r="AL21" s="143"/>
      <c r="AM21" s="143"/>
      <c r="AN21" s="143"/>
      <c r="AO21" s="143"/>
      <c r="BR21" s="133"/>
      <c r="BS21" s="133"/>
      <c r="BT21" s="133"/>
      <c r="BU21" s="133"/>
      <c r="BV21" s="133"/>
      <c r="BW21" s="133"/>
      <c r="BX21" s="133"/>
    </row>
    <row r="22" spans="1:83" ht="12" customHeight="1" thickBot="1" x14ac:dyDescent="0.2">
      <c r="C22" s="146"/>
      <c r="D22" s="145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233"/>
      <c r="AD22" s="233"/>
      <c r="AE22" s="233"/>
      <c r="AF22" s="233"/>
      <c r="AG22" s="142"/>
      <c r="AH22" s="143"/>
      <c r="AI22" s="143"/>
      <c r="AJ22" s="143"/>
      <c r="AK22" s="143"/>
      <c r="AL22" s="143"/>
      <c r="AM22" s="143"/>
      <c r="AN22" s="143"/>
      <c r="AO22" s="143"/>
      <c r="BR22" s="133"/>
      <c r="BS22" s="133"/>
      <c r="BT22" s="133"/>
      <c r="BU22" s="133"/>
      <c r="BV22" s="133"/>
      <c r="BW22" s="133"/>
      <c r="BX22" s="133"/>
    </row>
    <row r="23" spans="1:83" ht="12" customHeight="1" x14ac:dyDescent="0.15">
      <c r="A23" s="199"/>
      <c r="B23" s="199"/>
      <c r="C23" s="201"/>
      <c r="D23" s="202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4"/>
      <c r="AD23" s="204"/>
      <c r="AE23" s="204"/>
      <c r="AF23" s="204"/>
      <c r="AG23" s="205"/>
      <c r="AH23" s="206"/>
      <c r="AI23" s="206"/>
      <c r="AJ23" s="206"/>
      <c r="AK23" s="206"/>
      <c r="AL23" s="206"/>
      <c r="AM23" s="206"/>
      <c r="AN23" s="206"/>
      <c r="AO23" s="206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BR23" s="133"/>
      <c r="BS23" s="133"/>
      <c r="BT23" s="133"/>
      <c r="BU23" s="133"/>
      <c r="BV23" s="133"/>
      <c r="BW23" s="133"/>
      <c r="BX23" s="133"/>
    </row>
    <row r="24" spans="1:83" ht="32.25" x14ac:dyDescent="0.15">
      <c r="C24" s="209" t="s">
        <v>156</v>
      </c>
      <c r="D24" s="210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75"/>
      <c r="AD24" s="175"/>
      <c r="AE24" s="175"/>
      <c r="AF24" s="175"/>
      <c r="AG24" s="142"/>
      <c r="AH24" s="143"/>
      <c r="AI24" s="143"/>
      <c r="AJ24" s="143"/>
      <c r="AK24" s="143"/>
      <c r="AL24" s="143"/>
      <c r="AM24" s="143"/>
      <c r="AN24" s="143"/>
      <c r="AO24" s="143"/>
      <c r="BR24" s="133"/>
      <c r="BS24" s="133"/>
      <c r="BT24" s="133"/>
      <c r="BU24" s="133"/>
      <c r="BV24" s="133"/>
      <c r="BW24" s="133"/>
      <c r="BX24" s="133"/>
    </row>
    <row r="25" spans="1:83" ht="15" customHeight="1" thickBot="1" x14ac:dyDescent="0.2">
      <c r="C25" s="165" t="s">
        <v>181</v>
      </c>
      <c r="D25" s="164"/>
      <c r="E25" s="165" t="s">
        <v>154</v>
      </c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75"/>
      <c r="AD25" s="175"/>
      <c r="AE25" s="175"/>
      <c r="AF25" s="175"/>
      <c r="AG25" s="142"/>
      <c r="AH25" s="143"/>
      <c r="AI25" s="143"/>
      <c r="AJ25" s="143"/>
      <c r="AK25" s="143"/>
      <c r="AL25" s="143"/>
      <c r="AM25" s="143"/>
      <c r="AN25" s="143"/>
      <c r="AO25" s="143"/>
      <c r="BR25" s="133"/>
      <c r="BS25" s="133"/>
      <c r="BT25" s="133"/>
      <c r="BU25" s="133"/>
      <c r="BV25" s="133"/>
      <c r="BW25" s="133"/>
      <c r="BX25" s="133"/>
    </row>
    <row r="26" spans="1:83" ht="9.9499999999999993" customHeight="1" x14ac:dyDescent="0.15">
      <c r="C26" s="478" t="s">
        <v>150</v>
      </c>
      <c r="D26" s="479"/>
      <c r="E26" s="431" t="str">
        <f>C28</f>
        <v>仙波史也</v>
      </c>
      <c r="F26" s="393"/>
      <c r="G26" s="393"/>
      <c r="H26" s="394"/>
      <c r="I26" s="392" t="str">
        <f>C31</f>
        <v>大林達矢</v>
      </c>
      <c r="J26" s="393"/>
      <c r="K26" s="393"/>
      <c r="L26" s="394"/>
      <c r="M26" s="392" t="str">
        <f>C34</f>
        <v>尾崎謙二</v>
      </c>
      <c r="N26" s="393"/>
      <c r="O26" s="393"/>
      <c r="P26" s="394"/>
      <c r="Q26" s="392" t="str">
        <f>C37</f>
        <v>曽我部雄斗</v>
      </c>
      <c r="R26" s="393"/>
      <c r="S26" s="393"/>
      <c r="T26" s="394"/>
      <c r="U26" s="392" t="str">
        <f>C40</f>
        <v>田辺晃士</v>
      </c>
      <c r="V26" s="393"/>
      <c r="W26" s="393"/>
      <c r="X26" s="393"/>
      <c r="Y26" s="392" t="str">
        <f>C43</f>
        <v>曽我部恭平</v>
      </c>
      <c r="Z26" s="393"/>
      <c r="AA26" s="393"/>
      <c r="AB26" s="482"/>
      <c r="AC26" s="395" t="s">
        <v>1</v>
      </c>
      <c r="AD26" s="396"/>
      <c r="AE26" s="396"/>
      <c r="AF26" s="397"/>
      <c r="AG26" s="92"/>
      <c r="AH26" s="378" t="s">
        <v>3</v>
      </c>
      <c r="AI26" s="379"/>
      <c r="AJ26" s="372" t="s">
        <v>4</v>
      </c>
      <c r="AK26" s="374"/>
      <c r="AL26" s="373"/>
      <c r="AM26" s="375" t="s">
        <v>5</v>
      </c>
      <c r="AN26" s="376"/>
      <c r="AO26" s="377"/>
      <c r="AU26" s="218"/>
      <c r="AV26" s="164"/>
      <c r="AW26" s="136"/>
      <c r="AX26" s="136"/>
      <c r="AY26" s="136"/>
      <c r="AZ26" s="136"/>
      <c r="BA26" s="136"/>
      <c r="BB26" s="136"/>
      <c r="BC26" s="136"/>
      <c r="BD26" s="136"/>
      <c r="BE26" s="136"/>
      <c r="BF26" s="136"/>
      <c r="BG26" s="136"/>
      <c r="BH26" s="136"/>
      <c r="BI26" s="136"/>
      <c r="BJ26" s="136"/>
      <c r="BK26" s="153"/>
      <c r="BL26" s="153"/>
      <c r="BM26" s="153"/>
      <c r="BN26" s="153"/>
      <c r="BO26" s="153"/>
      <c r="BP26" s="153"/>
      <c r="BQ26" s="153"/>
      <c r="BR26" s="153"/>
      <c r="BS26" s="147"/>
      <c r="BT26" s="147"/>
      <c r="BU26" s="147"/>
      <c r="BV26" s="147"/>
      <c r="BW26" s="133"/>
      <c r="BX26" s="133"/>
      <c r="CD26" s="148"/>
      <c r="CE26" s="155"/>
    </row>
    <row r="27" spans="1:83" ht="9.9499999999999993" customHeight="1" thickBot="1" x14ac:dyDescent="0.2">
      <c r="C27" s="480"/>
      <c r="D27" s="481"/>
      <c r="E27" s="423" t="str">
        <f>C29</f>
        <v>鈴木将司</v>
      </c>
      <c r="F27" s="424"/>
      <c r="G27" s="424"/>
      <c r="H27" s="425"/>
      <c r="I27" s="426" t="str">
        <f>C32</f>
        <v>鶴見俊哉</v>
      </c>
      <c r="J27" s="424"/>
      <c r="K27" s="424"/>
      <c r="L27" s="425"/>
      <c r="M27" s="426" t="str">
        <f>C35</f>
        <v>阿部佳人</v>
      </c>
      <c r="N27" s="424"/>
      <c r="O27" s="424"/>
      <c r="P27" s="425"/>
      <c r="Q27" s="426" t="str">
        <f>C38</f>
        <v>寺尾孝介</v>
      </c>
      <c r="R27" s="424"/>
      <c r="S27" s="424"/>
      <c r="T27" s="425"/>
      <c r="U27" s="426" t="str">
        <f>C41</f>
        <v>宇田朋章</v>
      </c>
      <c r="V27" s="424"/>
      <c r="W27" s="424"/>
      <c r="X27" s="424"/>
      <c r="Y27" s="426" t="str">
        <f>C44</f>
        <v>近藤康太</v>
      </c>
      <c r="Z27" s="424"/>
      <c r="AA27" s="424"/>
      <c r="AB27" s="483"/>
      <c r="AC27" s="389" t="s">
        <v>2</v>
      </c>
      <c r="AD27" s="390"/>
      <c r="AE27" s="390"/>
      <c r="AF27" s="391"/>
      <c r="AG27" s="92"/>
      <c r="AH27" s="184" t="s">
        <v>6</v>
      </c>
      <c r="AI27" s="185" t="s">
        <v>7</v>
      </c>
      <c r="AJ27" s="184" t="s">
        <v>22</v>
      </c>
      <c r="AK27" s="185" t="s">
        <v>8</v>
      </c>
      <c r="AL27" s="186" t="s">
        <v>9</v>
      </c>
      <c r="AM27" s="100" t="s">
        <v>22</v>
      </c>
      <c r="AN27" s="185" t="s">
        <v>8</v>
      </c>
      <c r="AO27" s="186" t="s">
        <v>9</v>
      </c>
      <c r="AU27" s="218"/>
      <c r="AV27" s="164"/>
      <c r="AW27" s="136"/>
      <c r="AX27" s="136"/>
      <c r="AY27" s="136"/>
      <c r="AZ27" s="136"/>
      <c r="BA27" s="136"/>
      <c r="BB27" s="136"/>
      <c r="BC27" s="136"/>
      <c r="BD27" s="136"/>
      <c r="BE27" s="136"/>
      <c r="BF27" s="136"/>
      <c r="BG27" s="136"/>
      <c r="BH27" s="136"/>
      <c r="BI27" s="136"/>
      <c r="BJ27" s="136"/>
      <c r="BK27" s="153"/>
      <c r="BL27" s="153"/>
      <c r="BM27" s="153"/>
      <c r="BN27" s="153"/>
      <c r="BO27" s="153"/>
      <c r="BP27" s="153"/>
      <c r="BQ27" s="153"/>
      <c r="BR27" s="153"/>
      <c r="BS27" s="147"/>
      <c r="BT27" s="147"/>
      <c r="BU27" s="147"/>
      <c r="BV27" s="147"/>
      <c r="BW27" s="133"/>
      <c r="BX27" s="133"/>
      <c r="CD27" s="148"/>
      <c r="CE27" s="155"/>
    </row>
    <row r="28" spans="1:83" ht="9.9499999999999993" customHeight="1" x14ac:dyDescent="0.15">
      <c r="C28" s="299" t="s">
        <v>87</v>
      </c>
      <c r="D28" s="300" t="s">
        <v>86</v>
      </c>
      <c r="E28" s="473"/>
      <c r="F28" s="474"/>
      <c r="G28" s="474"/>
      <c r="H28" s="475"/>
      <c r="I28" s="36">
        <v>21</v>
      </c>
      <c r="J28" s="77" t="str">
        <f>IF(I28="","","-")</f>
        <v>-</v>
      </c>
      <c r="K28" s="84">
        <v>13</v>
      </c>
      <c r="L28" s="362" t="str">
        <f>IF(I28&lt;&gt;"",IF(I28&gt;K28,IF(I29&gt;K29,"○",IF(I30&gt;K30,"○","×")),IF(I29&gt;K29,IF(I30&gt;K30,"○","×"),"×")),"")</f>
        <v>○</v>
      </c>
      <c r="M28" s="36">
        <v>20</v>
      </c>
      <c r="N28" s="99" t="str">
        <f t="shared" ref="N28:N33" si="0">IF(M28="","","-")</f>
        <v>-</v>
      </c>
      <c r="O28" s="98">
        <v>22</v>
      </c>
      <c r="P28" s="362" t="str">
        <f>IF(M28&lt;&gt;"",IF(M28&gt;O28,IF(M29&gt;O29,"○",IF(M30&gt;O30,"○","×")),IF(M29&gt;O29,IF(M30&gt;O30,"○","×"),"×")),"")</f>
        <v>×</v>
      </c>
      <c r="Q28" s="36">
        <v>13</v>
      </c>
      <c r="R28" s="99" t="str">
        <f t="shared" ref="R28:R36" si="1">IF(Q28="","","-")</f>
        <v>-</v>
      </c>
      <c r="S28" s="98">
        <v>21</v>
      </c>
      <c r="T28" s="362" t="str">
        <f>IF(Q28&lt;&gt;"",IF(Q28&gt;S28,IF(Q29&gt;S29,"○",IF(Q30&gt;S30,"○","×")),IF(Q29&gt;S29,IF(Q30&gt;S30,"○","×"),"×")),"")</f>
        <v>×</v>
      </c>
      <c r="U28" s="36">
        <v>15</v>
      </c>
      <c r="V28" s="99" t="str">
        <f t="shared" ref="V28:V39" si="2">IF(U28="","","-")</f>
        <v>-</v>
      </c>
      <c r="W28" s="98">
        <v>21</v>
      </c>
      <c r="X28" s="380" t="str">
        <f>IF(U28&lt;&gt;"",IF(U28&gt;W28,IF(U29&gt;W29,"○",IF(U30&gt;W30,"○","×")),IF(U29&gt;W29,IF(U30&gt;W30,"○","×"),"×")),"")</f>
        <v>×</v>
      </c>
      <c r="Y28" s="36">
        <v>20</v>
      </c>
      <c r="Z28" s="99" t="str">
        <f t="shared" ref="Z28:Z42" si="3">IF(Y28="","","-")</f>
        <v>-</v>
      </c>
      <c r="AA28" s="98">
        <v>22</v>
      </c>
      <c r="AB28" s="380" t="str">
        <f>IF(Y28&lt;&gt;"",IF(Y28&gt;AA28,IF(Y29&gt;AA29,"○",IF(Y30&gt;AA30,"○","×")),IF(Y29&gt;AA29,IF(Y30&gt;AA30,"○","×"),"×")),"")</f>
        <v>×</v>
      </c>
      <c r="AC28" s="500">
        <f>RANK(AQ29,$AQ$29:$AQ$44)</f>
        <v>5</v>
      </c>
      <c r="AD28" s="501"/>
      <c r="AE28" s="501"/>
      <c r="AF28" s="502"/>
      <c r="AG28" s="92"/>
      <c r="AH28" s="75"/>
      <c r="AI28" s="71"/>
      <c r="AJ28" s="74"/>
      <c r="AK28" s="73"/>
      <c r="AL28" s="70"/>
      <c r="AM28" s="76"/>
      <c r="AN28" s="71"/>
      <c r="AO28" s="70"/>
      <c r="AU28" s="218"/>
      <c r="AV28" s="164"/>
      <c r="AW28" s="136"/>
      <c r="AX28" s="136"/>
      <c r="AY28" s="136"/>
      <c r="AZ28" s="136"/>
      <c r="BA28" s="136"/>
      <c r="BB28" s="136"/>
      <c r="BC28" s="136"/>
      <c r="BD28" s="136"/>
      <c r="BE28" s="136"/>
      <c r="BF28" s="136"/>
      <c r="BG28" s="136"/>
      <c r="BH28" s="136"/>
      <c r="BI28" s="136"/>
      <c r="BJ28" s="136"/>
      <c r="BK28" s="153"/>
      <c r="BL28" s="153"/>
      <c r="BM28" s="153"/>
      <c r="BN28" s="153"/>
      <c r="BO28" s="153"/>
      <c r="BP28" s="153"/>
      <c r="BQ28" s="153"/>
      <c r="BR28" s="153"/>
      <c r="BS28" s="147"/>
      <c r="BT28" s="147"/>
      <c r="BU28" s="147"/>
      <c r="BV28" s="147"/>
      <c r="BW28" s="133"/>
      <c r="BX28" s="133"/>
      <c r="CD28" s="148"/>
      <c r="CE28" s="155"/>
    </row>
    <row r="29" spans="1:83" ht="9.9499999999999993" customHeight="1" x14ac:dyDescent="0.15">
      <c r="C29" s="299" t="s">
        <v>85</v>
      </c>
      <c r="D29" s="301" t="s">
        <v>133</v>
      </c>
      <c r="E29" s="476"/>
      <c r="F29" s="462"/>
      <c r="G29" s="462"/>
      <c r="H29" s="469"/>
      <c r="I29" s="36">
        <v>21</v>
      </c>
      <c r="J29" s="77" t="str">
        <f>IF(I29="","","-")</f>
        <v>-</v>
      </c>
      <c r="K29" s="97">
        <v>19</v>
      </c>
      <c r="L29" s="352"/>
      <c r="M29" s="36">
        <v>21</v>
      </c>
      <c r="N29" s="77" t="str">
        <f t="shared" si="0"/>
        <v>-</v>
      </c>
      <c r="O29" s="84">
        <v>19</v>
      </c>
      <c r="P29" s="352"/>
      <c r="Q29" s="36">
        <v>18</v>
      </c>
      <c r="R29" s="77" t="str">
        <f t="shared" si="1"/>
        <v>-</v>
      </c>
      <c r="S29" s="84">
        <v>21</v>
      </c>
      <c r="T29" s="352"/>
      <c r="U29" s="36">
        <v>21</v>
      </c>
      <c r="V29" s="77" t="str">
        <f t="shared" si="2"/>
        <v>-</v>
      </c>
      <c r="W29" s="84">
        <v>19</v>
      </c>
      <c r="X29" s="381"/>
      <c r="Y29" s="36">
        <v>21</v>
      </c>
      <c r="Z29" s="77" t="str">
        <f t="shared" si="3"/>
        <v>-</v>
      </c>
      <c r="AA29" s="84">
        <v>9</v>
      </c>
      <c r="AB29" s="381"/>
      <c r="AC29" s="503"/>
      <c r="AD29" s="504"/>
      <c r="AE29" s="504"/>
      <c r="AF29" s="505"/>
      <c r="AG29" s="83"/>
      <c r="AH29" s="75">
        <f>COUNTIF(E28:AB30,"○")</f>
        <v>1</v>
      </c>
      <c r="AI29" s="71">
        <f>COUNTIF(E28:AB30,"×")</f>
        <v>4</v>
      </c>
      <c r="AJ29" s="74">
        <f>(IF((E28&gt;G28),1,0))+(IF((E29&gt;G29),1,0))+(IF((E30&gt;G30),1,0))+(IF((I28&gt;K28),1,0))+(IF((I29&gt;K29),1,0))+(IF((I30&gt;K30),1,0))+(IF((M28&gt;O28),1,0))+(IF((M29&gt;O29),1,0))+(IF((M30&gt;O30),1,0))+(IF((Q28&gt;S28),1,0))+(IF((Q29&gt;S29),1,0))+(IF((Q30&gt;S30),1,0))+(IF((U28&gt;W28),1,0))+(IF((U29&gt;W29),1,0))+(IF((U30&gt;W30),1,0))+(IF((Y28&gt;AA28),1,0))+(IF((Y29&gt;AA29),1,0))+(IF((Y30&gt;AA30),1,0))</f>
        <v>5</v>
      </c>
      <c r="AK29" s="73">
        <f>(IF((E28&lt;G28),1,0))+(IF((E29&lt;G29),1,0))+(IF((E30&lt;G30),1,0))+(IF((I28&lt;K28),1,0))+(IF((I29&lt;K29),1,0))+(IF((I30&lt;K30),1,0))+(IF((M28&lt;O28),1,0))+(IF((M29&lt;O29),1,0))+(IF((M30&lt;O30),1,0))+(IF((Q28&lt;S28),1,0))+(IF((Q29&lt;S29),1,0))+(IF((Q30&lt;S30),1,0))+(IF((U28&lt;W28),1,0))+(IF((U29&lt;W29),1,0))+(IF((U30&lt;W30),1,0))+(IF((Y28&lt;AA28),1,0))+(IF((Y29&lt;AA29),1,0))+(IF((Y30&lt;AA30),1,0))</f>
        <v>8</v>
      </c>
      <c r="AL29" s="72">
        <f>AJ29-AK29</f>
        <v>-3</v>
      </c>
      <c r="AM29" s="76">
        <f>SUM(E28:E30,I28:I30,M28:M30,Q28:Q30,U28:U30,Y28:Y30)</f>
        <v>243</v>
      </c>
      <c r="AN29" s="71">
        <f>SUM(G28:G30,K28:K30,O28:O30,S28:S30,W28:W30,AA28:AA30)</f>
        <v>249</v>
      </c>
      <c r="AO29" s="70">
        <f>AM29-AN29</f>
        <v>-6</v>
      </c>
      <c r="AQ29" s="133">
        <f>(AH29-AI29)*1000+(AL29)*100+AO29</f>
        <v>-3306</v>
      </c>
      <c r="AU29" s="218"/>
      <c r="AV29" s="164"/>
      <c r="AW29" s="136"/>
      <c r="AX29" s="136"/>
      <c r="AY29" s="136"/>
      <c r="AZ29" s="136"/>
      <c r="BA29" s="136"/>
      <c r="BB29" s="136"/>
      <c r="BC29" s="136"/>
      <c r="BD29" s="136"/>
      <c r="BE29" s="136"/>
      <c r="BF29" s="136"/>
      <c r="BG29" s="136"/>
      <c r="BH29" s="136"/>
      <c r="BI29" s="136"/>
      <c r="BJ29" s="136"/>
      <c r="BK29" s="153"/>
      <c r="BL29" s="153"/>
      <c r="BM29" s="153"/>
      <c r="BN29" s="153"/>
      <c r="BO29" s="153"/>
      <c r="BP29" s="153"/>
      <c r="BQ29" s="153"/>
      <c r="BR29" s="153"/>
      <c r="BS29" s="147"/>
      <c r="BT29" s="147"/>
      <c r="BU29" s="147"/>
      <c r="BV29" s="147"/>
      <c r="BW29" s="133"/>
      <c r="BX29" s="133"/>
      <c r="CD29" s="148"/>
      <c r="CE29" s="155"/>
    </row>
    <row r="30" spans="1:83" ht="9.9499999999999993" customHeight="1" thickBot="1" x14ac:dyDescent="0.2">
      <c r="C30" s="302"/>
      <c r="D30" s="303"/>
      <c r="E30" s="477"/>
      <c r="F30" s="471"/>
      <c r="G30" s="471"/>
      <c r="H30" s="472"/>
      <c r="I30" s="45"/>
      <c r="J30" s="77" t="str">
        <f>IF(I30="","","-")</f>
        <v/>
      </c>
      <c r="K30" s="93"/>
      <c r="L30" s="353"/>
      <c r="M30" s="45">
        <v>15</v>
      </c>
      <c r="N30" s="94" t="str">
        <f t="shared" si="0"/>
        <v>-</v>
      </c>
      <c r="O30" s="93">
        <v>21</v>
      </c>
      <c r="P30" s="352"/>
      <c r="Q30" s="36"/>
      <c r="R30" s="77" t="str">
        <f t="shared" si="1"/>
        <v/>
      </c>
      <c r="S30" s="84"/>
      <c r="T30" s="352"/>
      <c r="U30" s="36">
        <v>19</v>
      </c>
      <c r="V30" s="77" t="str">
        <f t="shared" si="2"/>
        <v>-</v>
      </c>
      <c r="W30" s="84">
        <v>21</v>
      </c>
      <c r="X30" s="381"/>
      <c r="Y30" s="36">
        <v>18</v>
      </c>
      <c r="Z30" s="77" t="str">
        <f t="shared" si="3"/>
        <v>-</v>
      </c>
      <c r="AA30" s="84">
        <v>21</v>
      </c>
      <c r="AB30" s="381"/>
      <c r="AC30" s="34">
        <f>AH29</f>
        <v>1</v>
      </c>
      <c r="AD30" s="33" t="s">
        <v>10</v>
      </c>
      <c r="AE30" s="33">
        <f>AI29</f>
        <v>4</v>
      </c>
      <c r="AF30" s="32" t="s">
        <v>7</v>
      </c>
      <c r="AG30" s="92"/>
      <c r="AH30" s="75"/>
      <c r="AI30" s="71"/>
      <c r="AJ30" s="74"/>
      <c r="AK30" s="73"/>
      <c r="AL30" s="70"/>
      <c r="AM30" s="76"/>
      <c r="AN30" s="71"/>
      <c r="AO30" s="70"/>
      <c r="AU30" s="218"/>
      <c r="AV30" s="164"/>
      <c r="AW30" s="136"/>
      <c r="AX30" s="136"/>
      <c r="AY30" s="136"/>
      <c r="AZ30" s="136"/>
      <c r="BA30" s="136"/>
      <c r="BB30" s="136"/>
      <c r="BC30" s="136"/>
      <c r="BD30" s="136"/>
      <c r="BE30" s="136"/>
      <c r="BF30" s="136"/>
      <c r="BG30" s="136"/>
      <c r="BH30" s="136"/>
      <c r="BI30" s="136"/>
      <c r="BJ30" s="136"/>
      <c r="BK30" s="153"/>
      <c r="BL30" s="153"/>
      <c r="BM30" s="153"/>
      <c r="BN30" s="153"/>
      <c r="BO30" s="153"/>
      <c r="BP30" s="153"/>
      <c r="BQ30" s="153"/>
      <c r="BR30" s="153"/>
      <c r="BS30" s="147"/>
      <c r="BT30" s="147"/>
      <c r="BU30" s="147"/>
      <c r="BV30" s="147"/>
      <c r="BW30" s="133"/>
      <c r="BX30" s="133"/>
      <c r="CD30" s="148"/>
      <c r="CE30" s="155"/>
    </row>
    <row r="31" spans="1:83" ht="9.9499999999999993" customHeight="1" x14ac:dyDescent="0.15">
      <c r="C31" s="304" t="s">
        <v>113</v>
      </c>
      <c r="D31" s="300" t="s">
        <v>25</v>
      </c>
      <c r="E31" s="79">
        <f>IF(K28="","",K28)</f>
        <v>13</v>
      </c>
      <c r="F31" s="77" t="str">
        <f t="shared" ref="F31:F45" si="4">IF(E31="","","-")</f>
        <v>-</v>
      </c>
      <c r="G31" s="188">
        <f>IF(I28="","",I28)</f>
        <v>21</v>
      </c>
      <c r="H31" s="369" t="str">
        <f>IF(L28="","",IF(L28="○","×",IF(L28="×","○")))</f>
        <v>×</v>
      </c>
      <c r="I31" s="458"/>
      <c r="J31" s="459"/>
      <c r="K31" s="459"/>
      <c r="L31" s="468"/>
      <c r="M31" s="36">
        <v>13</v>
      </c>
      <c r="N31" s="77" t="str">
        <f t="shared" si="0"/>
        <v>-</v>
      </c>
      <c r="O31" s="84">
        <v>21</v>
      </c>
      <c r="P31" s="364" t="str">
        <f>IF(M31&lt;&gt;"",IF(M31&gt;O31,IF(M32&gt;O32,"○",IF(M33&gt;O33,"○","×")),IF(M32&gt;O32,IF(M33&gt;O33,"○","×"),"×")),"")</f>
        <v>×</v>
      </c>
      <c r="Q31" s="41">
        <v>17</v>
      </c>
      <c r="R31" s="80" t="str">
        <f t="shared" si="1"/>
        <v>-</v>
      </c>
      <c r="S31" s="85">
        <v>21</v>
      </c>
      <c r="T31" s="364" t="str">
        <f>IF(Q31&lt;&gt;"",IF(Q31&gt;S31,IF(Q32&gt;S32,"○",IF(Q33&gt;S33,"○","×")),IF(Q32&gt;S32,IF(Q33&gt;S33,"○","×"),"×")),"")</f>
        <v>×</v>
      </c>
      <c r="U31" s="41">
        <v>21</v>
      </c>
      <c r="V31" s="80" t="str">
        <f t="shared" si="2"/>
        <v>-</v>
      </c>
      <c r="W31" s="85">
        <v>18</v>
      </c>
      <c r="X31" s="508" t="str">
        <f>IF(U31&lt;&gt;"",IF(U31&gt;W31,IF(U32&gt;W32,"○",IF(U33&gt;W33,"○","×")),IF(U32&gt;W32,IF(U33&gt;W33,"○","×"),"×")),"")</f>
        <v>○</v>
      </c>
      <c r="Y31" s="41">
        <v>21</v>
      </c>
      <c r="Z31" s="80" t="str">
        <f t="shared" si="3"/>
        <v>-</v>
      </c>
      <c r="AA31" s="85">
        <v>23</v>
      </c>
      <c r="AB31" s="508" t="str">
        <f>IF(Y31&lt;&gt;"",IF(Y31&gt;AA31,IF(Y32&gt;AA32,"○",IF(Y33&gt;AA33,"○","×")),IF(Y32&gt;AA32,IF(Y33&gt;AA33,"○","×"),"×")),"")</f>
        <v>×</v>
      </c>
      <c r="AC31" s="500">
        <f>RANK(AQ32,$AQ$29:$AQ$44)</f>
        <v>6</v>
      </c>
      <c r="AD31" s="501"/>
      <c r="AE31" s="501"/>
      <c r="AF31" s="502"/>
      <c r="AG31" s="92"/>
      <c r="AH31" s="90"/>
      <c r="AI31" s="87"/>
      <c r="AJ31" s="89"/>
      <c r="AK31" s="88"/>
      <c r="AL31" s="86"/>
      <c r="AM31" s="91"/>
      <c r="AN31" s="87"/>
      <c r="AO31" s="86"/>
      <c r="AU31" s="218"/>
      <c r="AV31" s="164"/>
      <c r="AW31" s="136"/>
      <c r="AX31" s="136"/>
      <c r="AY31" s="136"/>
      <c r="AZ31" s="136"/>
      <c r="BA31" s="136"/>
      <c r="BB31" s="136"/>
      <c r="BC31" s="136"/>
      <c r="BD31" s="136"/>
      <c r="BE31" s="136"/>
      <c r="BF31" s="136"/>
      <c r="BG31" s="136"/>
      <c r="BH31" s="136"/>
      <c r="BI31" s="136"/>
      <c r="BJ31" s="136"/>
      <c r="BK31" s="153"/>
      <c r="BL31" s="153"/>
      <c r="BM31" s="153"/>
      <c r="BN31" s="153"/>
      <c r="BO31" s="153"/>
      <c r="BP31" s="153"/>
      <c r="BQ31" s="153"/>
      <c r="BR31" s="153"/>
      <c r="BS31" s="147"/>
      <c r="BT31" s="147"/>
      <c r="BU31" s="147"/>
      <c r="BV31" s="147"/>
      <c r="BW31" s="133"/>
      <c r="BX31" s="133"/>
      <c r="CD31" s="148"/>
      <c r="CE31" s="155"/>
    </row>
    <row r="32" spans="1:83" ht="9.9499999999999993" customHeight="1" x14ac:dyDescent="0.15">
      <c r="C32" s="304" t="s">
        <v>112</v>
      </c>
      <c r="D32" s="301" t="s">
        <v>25</v>
      </c>
      <c r="E32" s="79">
        <f>IF(K29="","",K29)</f>
        <v>19</v>
      </c>
      <c r="F32" s="77" t="str">
        <f t="shared" si="4"/>
        <v>-</v>
      </c>
      <c r="G32" s="188">
        <f>IF(I29="","",I29)</f>
        <v>21</v>
      </c>
      <c r="H32" s="370" t="str">
        <f>IF(J29="","",J29)</f>
        <v>-</v>
      </c>
      <c r="I32" s="461"/>
      <c r="J32" s="462"/>
      <c r="K32" s="462"/>
      <c r="L32" s="469"/>
      <c r="M32" s="36">
        <v>24</v>
      </c>
      <c r="N32" s="77" t="str">
        <f t="shared" si="0"/>
        <v>-</v>
      </c>
      <c r="O32" s="84">
        <v>22</v>
      </c>
      <c r="P32" s="352"/>
      <c r="Q32" s="36">
        <v>12</v>
      </c>
      <c r="R32" s="77" t="str">
        <f t="shared" si="1"/>
        <v>-</v>
      </c>
      <c r="S32" s="84">
        <v>21</v>
      </c>
      <c r="T32" s="352"/>
      <c r="U32" s="36">
        <v>19</v>
      </c>
      <c r="V32" s="77" t="str">
        <f t="shared" si="2"/>
        <v>-</v>
      </c>
      <c r="W32" s="84">
        <v>21</v>
      </c>
      <c r="X32" s="381"/>
      <c r="Y32" s="36">
        <v>11</v>
      </c>
      <c r="Z32" s="77" t="str">
        <f t="shared" si="3"/>
        <v>-</v>
      </c>
      <c r="AA32" s="84">
        <v>21</v>
      </c>
      <c r="AB32" s="381"/>
      <c r="AC32" s="503"/>
      <c r="AD32" s="504"/>
      <c r="AE32" s="504"/>
      <c r="AF32" s="505"/>
      <c r="AG32" s="83"/>
      <c r="AH32" s="75">
        <f>COUNTIF(E31:AB33,"○")</f>
        <v>1</v>
      </c>
      <c r="AI32" s="71">
        <f>COUNTIF(E31:AB33,"×")</f>
        <v>4</v>
      </c>
      <c r="AJ32" s="74">
        <f>(IF((E31&gt;G31),1,0))+(IF((E32&gt;G32),1,0))+(IF((E33&gt;G33),1,0))+(IF((I31&gt;K31),1,0))+(IF((I32&gt;K32),1,0))+(IF((I33&gt;K33),1,0))+(IF((M31&gt;O31),1,0))+(IF((M32&gt;O32),1,0))+(IF((M33&gt;O33),1,0))+(IF((Q31&gt;S31),1,0))+(IF((Q32&gt;S32),1,0))+(IF((Q33&gt;S33),1,0))+(IF((U31&gt;W31),1,0))+(IF((U32&gt;W32),1,0))+(IF((U33&gt;W33),1,0))+(IF((Y31&gt;AA31),1,0))+(IF((Y32&gt;AA32),1,0))+(IF((Y33&gt;AA33),1,0))</f>
        <v>3</v>
      </c>
      <c r="AK32" s="73">
        <f>(IF((E31&lt;G31),1,0))+(IF((E32&lt;G32),1,0))+(IF((E33&lt;G33),1,0))+(IF((I31&lt;K31),1,0))+(IF((I32&lt;K32),1,0))+(IF((I33&lt;K33),1,0))+(IF((M31&lt;O31),1,0))+(IF((M32&lt;O32),1,0))+(IF((M33&lt;O33),1,0))+(IF((Q31&lt;S31),1,0))+(IF((Q32&lt;S32),1,0))+(IF((Q33&lt;S33),1,0))+(IF((U31&lt;W31),1,0))+(IF((U32&lt;W32),1,0))+(IF((U33&lt;W33),1,0))+(IF((Y31&lt;AA31),1,0))+(IF((Y32&lt;AA32),1,0))+(IF((Y33&lt;AA33),1,0))</f>
        <v>9</v>
      </c>
      <c r="AL32" s="72">
        <f>AJ32-AK32</f>
        <v>-6</v>
      </c>
      <c r="AM32" s="76">
        <f>SUM(E31:E33,I31:I33,M31:M33,Q31:Q33,U31:U33,Y31:Y33)</f>
        <v>210</v>
      </c>
      <c r="AN32" s="71">
        <f>SUM(G31:G33,K31:K33,O31:O33,S31:S33,W31:W33,AA31:AA33)</f>
        <v>238</v>
      </c>
      <c r="AO32" s="70">
        <f>AM32-AN32</f>
        <v>-28</v>
      </c>
      <c r="AQ32" s="133">
        <f>(AH32-AI32)*1000+(AL32)*100+AO32</f>
        <v>-3628</v>
      </c>
      <c r="AU32" s="218"/>
      <c r="AV32" s="164"/>
      <c r="AW32" s="136"/>
      <c r="AX32" s="136"/>
      <c r="AY32" s="136"/>
      <c r="AZ32" s="136"/>
      <c r="BA32" s="136"/>
      <c r="BB32" s="136"/>
      <c r="BC32" s="136"/>
      <c r="BD32" s="136"/>
      <c r="BE32" s="136"/>
      <c r="BF32" s="136"/>
      <c r="BG32" s="136"/>
      <c r="BH32" s="136"/>
      <c r="BI32" s="136"/>
      <c r="BJ32" s="136"/>
      <c r="BK32" s="153"/>
      <c r="BL32" s="153"/>
      <c r="BM32" s="153"/>
      <c r="BN32" s="153"/>
      <c r="BO32" s="153"/>
      <c r="BP32" s="153"/>
      <c r="BQ32" s="153"/>
      <c r="BR32" s="153"/>
      <c r="BS32" s="147"/>
      <c r="BT32" s="147"/>
      <c r="BU32" s="147"/>
      <c r="BV32" s="147"/>
      <c r="BW32" s="133"/>
      <c r="BX32" s="133"/>
      <c r="CD32" s="148"/>
      <c r="CE32" s="155"/>
    </row>
    <row r="33" spans="3:83" ht="9.9499999999999993" customHeight="1" thickBot="1" x14ac:dyDescent="0.2">
      <c r="C33" s="302"/>
      <c r="D33" s="305"/>
      <c r="E33" s="96" t="str">
        <f>IF(K30="","",K30)</f>
        <v/>
      </c>
      <c r="F33" s="77" t="str">
        <f t="shared" si="4"/>
        <v/>
      </c>
      <c r="G33" s="95" t="str">
        <f>IF(I30="","",I30)</f>
        <v/>
      </c>
      <c r="H33" s="467" t="str">
        <f>IF(J30="","",J30)</f>
        <v/>
      </c>
      <c r="I33" s="470"/>
      <c r="J33" s="471"/>
      <c r="K33" s="471"/>
      <c r="L33" s="472"/>
      <c r="M33" s="45">
        <v>19</v>
      </c>
      <c r="N33" s="77" t="str">
        <f t="shared" si="0"/>
        <v>-</v>
      </c>
      <c r="O33" s="93">
        <v>21</v>
      </c>
      <c r="P33" s="353"/>
      <c r="Q33" s="45"/>
      <c r="R33" s="94" t="str">
        <f t="shared" si="1"/>
        <v/>
      </c>
      <c r="S33" s="93"/>
      <c r="T33" s="353"/>
      <c r="U33" s="45">
        <v>21</v>
      </c>
      <c r="V33" s="94" t="str">
        <f t="shared" si="2"/>
        <v>-</v>
      </c>
      <c r="W33" s="93">
        <v>7</v>
      </c>
      <c r="X33" s="381"/>
      <c r="Y33" s="45"/>
      <c r="Z33" s="94" t="str">
        <f t="shared" si="3"/>
        <v/>
      </c>
      <c r="AA33" s="93"/>
      <c r="AB33" s="381"/>
      <c r="AC33" s="34">
        <f>AH32</f>
        <v>1</v>
      </c>
      <c r="AD33" s="33" t="s">
        <v>10</v>
      </c>
      <c r="AE33" s="33">
        <f>AI32</f>
        <v>4</v>
      </c>
      <c r="AF33" s="32" t="s">
        <v>7</v>
      </c>
      <c r="AG33" s="92"/>
      <c r="AH33" s="64"/>
      <c r="AI33" s="61"/>
      <c r="AJ33" s="63"/>
      <c r="AK33" s="62"/>
      <c r="AL33" s="60"/>
      <c r="AM33" s="66"/>
      <c r="AN33" s="61"/>
      <c r="AO33" s="60"/>
      <c r="AU33" s="218"/>
      <c r="AV33" s="164"/>
      <c r="AW33" s="136"/>
      <c r="AX33" s="136"/>
      <c r="AY33" s="136"/>
      <c r="AZ33" s="136"/>
      <c r="BA33" s="136"/>
      <c r="BB33" s="136"/>
      <c r="BC33" s="136"/>
      <c r="BD33" s="136"/>
      <c r="BE33" s="136"/>
      <c r="BF33" s="136"/>
      <c r="BG33" s="136"/>
      <c r="BH33" s="136"/>
      <c r="BI33" s="136"/>
      <c r="BJ33" s="136"/>
      <c r="BK33" s="153"/>
      <c r="BL33" s="153"/>
      <c r="BM33" s="153"/>
      <c r="BN33" s="153"/>
      <c r="BO33" s="153"/>
      <c r="BP33" s="153"/>
      <c r="BQ33" s="153"/>
      <c r="BR33" s="153"/>
      <c r="BS33" s="147"/>
      <c r="BT33" s="147"/>
      <c r="BU33" s="147"/>
      <c r="BV33" s="147"/>
      <c r="BW33" s="133"/>
      <c r="BX33" s="133"/>
      <c r="CD33" s="148"/>
      <c r="CE33" s="155"/>
    </row>
    <row r="34" spans="3:83" ht="9.9499999999999993" customHeight="1" x14ac:dyDescent="0.15">
      <c r="C34" s="304" t="s">
        <v>41</v>
      </c>
      <c r="D34" s="301" t="s">
        <v>0</v>
      </c>
      <c r="E34" s="79">
        <f>IF(O28="","",O28)</f>
        <v>22</v>
      </c>
      <c r="F34" s="80" t="str">
        <f t="shared" si="4"/>
        <v>-</v>
      </c>
      <c r="G34" s="188">
        <f>IF(M28="","",M28)</f>
        <v>20</v>
      </c>
      <c r="H34" s="369" t="str">
        <f>IF(P28="","",IF(P28="○","×",IF(P28="×","○")))</f>
        <v>○</v>
      </c>
      <c r="I34" s="78">
        <f>IF(O31="","",O31)</f>
        <v>21</v>
      </c>
      <c r="J34" s="77" t="str">
        <f t="shared" ref="J34:J45" si="5">IF(I34="","","-")</f>
        <v>-</v>
      </c>
      <c r="K34" s="188">
        <f>IF(M31="","",M31)</f>
        <v>13</v>
      </c>
      <c r="L34" s="369" t="str">
        <f>IF(P31="","",IF(P31="○","×",IF(P31="×","○")))</f>
        <v>○</v>
      </c>
      <c r="M34" s="458"/>
      <c r="N34" s="459"/>
      <c r="O34" s="459"/>
      <c r="P34" s="468"/>
      <c r="Q34" s="36">
        <v>21</v>
      </c>
      <c r="R34" s="77" t="str">
        <f t="shared" si="1"/>
        <v>-</v>
      </c>
      <c r="S34" s="84">
        <v>17</v>
      </c>
      <c r="T34" s="352" t="str">
        <f>IF(Q34&lt;&gt;"",IF(Q34&gt;S34,IF(Q35&gt;S35,"○",IF(Q36&gt;S36,"○","×")),IF(Q35&gt;S35,IF(Q36&gt;S36,"○","×"),"×")),"")</f>
        <v>○</v>
      </c>
      <c r="U34" s="36">
        <v>21</v>
      </c>
      <c r="V34" s="77" t="str">
        <f t="shared" si="2"/>
        <v>-</v>
      </c>
      <c r="W34" s="84">
        <v>18</v>
      </c>
      <c r="X34" s="508" t="str">
        <f>IF(U34&lt;&gt;"",IF(U34&gt;W34,IF(U35&gt;W35,"○",IF(U36&gt;W36,"○","×")),IF(U35&gt;W35,IF(U36&gt;W36,"○","×"),"×")),"")</f>
        <v>×</v>
      </c>
      <c r="Y34" s="36">
        <v>21</v>
      </c>
      <c r="Z34" s="77" t="str">
        <f t="shared" si="3"/>
        <v>-</v>
      </c>
      <c r="AA34" s="84">
        <v>19</v>
      </c>
      <c r="AB34" s="508" t="str">
        <f>IF(Y34&lt;&gt;"",IF(Y34&gt;AA34,IF(Y35&gt;AA35,"○",IF(Y36&gt;AA36,"○","×")),IF(Y35&gt;AA35,IF(Y36&gt;AA36,"○","×"),"×")),"")</f>
        <v>○</v>
      </c>
      <c r="AC34" s="500">
        <f>RANK(AQ35,$AQ$29:$AQ$44)</f>
        <v>2</v>
      </c>
      <c r="AD34" s="501"/>
      <c r="AE34" s="501"/>
      <c r="AF34" s="502"/>
      <c r="AG34" s="92"/>
      <c r="AH34" s="75"/>
      <c r="AI34" s="71"/>
      <c r="AJ34" s="74"/>
      <c r="AK34" s="73"/>
      <c r="AL34" s="70"/>
      <c r="AM34" s="76"/>
      <c r="AN34" s="71"/>
      <c r="AO34" s="70"/>
      <c r="AU34" s="218"/>
      <c r="AV34" s="164"/>
      <c r="AW34" s="136"/>
      <c r="AX34" s="136"/>
      <c r="AY34" s="136"/>
      <c r="AZ34" s="136"/>
      <c r="BA34" s="136"/>
      <c r="BB34" s="136"/>
      <c r="BC34" s="136"/>
      <c r="BD34" s="136"/>
      <c r="BE34" s="136"/>
      <c r="BF34" s="136"/>
      <c r="BG34" s="136"/>
      <c r="BH34" s="136"/>
      <c r="BI34" s="136"/>
      <c r="BJ34" s="136"/>
      <c r="BK34" s="153"/>
      <c r="BL34" s="153"/>
      <c r="BM34" s="153"/>
      <c r="BN34" s="153"/>
      <c r="BO34" s="153"/>
      <c r="BP34" s="153"/>
      <c r="BQ34" s="153"/>
      <c r="BR34" s="153"/>
      <c r="BS34" s="147"/>
      <c r="BT34" s="147"/>
      <c r="BU34" s="147"/>
      <c r="BV34" s="147"/>
      <c r="BW34" s="133"/>
      <c r="BX34" s="133"/>
      <c r="CD34" s="148"/>
      <c r="CE34" s="155"/>
    </row>
    <row r="35" spans="3:83" ht="9.9499999999999993" customHeight="1" x14ac:dyDescent="0.15">
      <c r="C35" s="304" t="s">
        <v>139</v>
      </c>
      <c r="D35" s="301" t="s">
        <v>0</v>
      </c>
      <c r="E35" s="79">
        <f>IF(O29="","",O29)</f>
        <v>19</v>
      </c>
      <c r="F35" s="77" t="str">
        <f t="shared" si="4"/>
        <v>-</v>
      </c>
      <c r="G35" s="188">
        <f>IF(M29="","",M29)</f>
        <v>21</v>
      </c>
      <c r="H35" s="370" t="str">
        <f>IF(J32="","",J32)</f>
        <v/>
      </c>
      <c r="I35" s="78">
        <f>IF(O32="","",O32)</f>
        <v>22</v>
      </c>
      <c r="J35" s="77" t="str">
        <f t="shared" si="5"/>
        <v>-</v>
      </c>
      <c r="K35" s="188">
        <f>IF(M32="","",M32)</f>
        <v>24</v>
      </c>
      <c r="L35" s="370" t="str">
        <f>IF(N32="","",N32)</f>
        <v>-</v>
      </c>
      <c r="M35" s="461"/>
      <c r="N35" s="462"/>
      <c r="O35" s="462"/>
      <c r="P35" s="469"/>
      <c r="Q35" s="36">
        <v>21</v>
      </c>
      <c r="R35" s="77" t="str">
        <f t="shared" si="1"/>
        <v>-</v>
      </c>
      <c r="S35" s="84">
        <v>16</v>
      </c>
      <c r="T35" s="352"/>
      <c r="U35" s="36">
        <v>17</v>
      </c>
      <c r="V35" s="77" t="str">
        <f t="shared" si="2"/>
        <v>-</v>
      </c>
      <c r="W35" s="84">
        <v>21</v>
      </c>
      <c r="X35" s="381"/>
      <c r="Y35" s="36">
        <v>21</v>
      </c>
      <c r="Z35" s="77" t="str">
        <f t="shared" si="3"/>
        <v>-</v>
      </c>
      <c r="AA35" s="84">
        <v>18</v>
      </c>
      <c r="AB35" s="381"/>
      <c r="AC35" s="503"/>
      <c r="AD35" s="504"/>
      <c r="AE35" s="504"/>
      <c r="AF35" s="505"/>
      <c r="AG35" s="83"/>
      <c r="AH35" s="75">
        <f>COUNTIF(E34:AB36,"○")</f>
        <v>4</v>
      </c>
      <c r="AI35" s="71">
        <f>COUNTIF(E34:AB36,"×")</f>
        <v>1</v>
      </c>
      <c r="AJ35" s="74">
        <f>(IF((E34&gt;G34),1,0))+(IF((E35&gt;G35),1,0))+(IF((E36&gt;G36),1,0))+(IF((I34&gt;K34),1,0))+(IF((I35&gt;K35),1,0))+(IF((I36&gt;K36),1,0))+(IF((M34&gt;O34),1,0))+(IF((M35&gt;O35),1,0))+(IF((M36&gt;O36),1,0))+(IF((Q34&gt;S34),1,0))+(IF((Q35&gt;S35),1,0))+(IF((Q36&gt;S36),1,0))+(IF((U34&gt;W34),1,0))+(IF((U35&gt;W35),1,0))+(IF((U36&gt;W36),1,0))+(IF((Y34&gt;AA34),1,0))+(IF((Y35&gt;AA35),1,0))+(IF((Y36&gt;AA36),1,0))</f>
        <v>9</v>
      </c>
      <c r="AK35" s="73">
        <f>(IF((E34&lt;G34),1,0))+(IF((E35&lt;G35),1,0))+(IF((E36&lt;G36),1,0))+(IF((I34&lt;K34),1,0))+(IF((I35&lt;K35),1,0))+(IF((I36&lt;K36),1,0))+(IF((M34&lt;O34),1,0))+(IF((M35&lt;O35),1,0))+(IF((M36&lt;O36),1,0))+(IF((Q34&lt;S34),1,0))+(IF((Q35&lt;S35),1,0))+(IF((Q36&lt;S36),1,0))+(IF((U34&lt;W34),1,0))+(IF((U35&lt;W35),1,0))+(IF((U36&lt;W36),1,0))+(IF((Y34&lt;AA34),1,0))+(IF((Y35&lt;AA35),1,0))+(IF((Y36&lt;AA36),1,0))</f>
        <v>4</v>
      </c>
      <c r="AL35" s="72">
        <f>AJ35-AK35</f>
        <v>5</v>
      </c>
      <c r="AM35" s="76">
        <f>SUM(E34:E36,I34:I36,M34:M36,Q34:Q36,U34:U36,Y34:Y36)</f>
        <v>266</v>
      </c>
      <c r="AN35" s="71">
        <f>SUM(G34:G36,K34:K36,O34:O36,S34:S36,W34:W36,AA34:AA36)</f>
        <v>242</v>
      </c>
      <c r="AO35" s="70">
        <f>AM35-AN35</f>
        <v>24</v>
      </c>
      <c r="AQ35" s="133">
        <f>(AH35-AI35)*1000+(AL35)*100+AO35</f>
        <v>3524</v>
      </c>
      <c r="AU35" s="218"/>
      <c r="AV35" s="164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53"/>
      <c r="BL35" s="153"/>
      <c r="BM35" s="153"/>
      <c r="BN35" s="153"/>
      <c r="BO35" s="153"/>
      <c r="BP35" s="153"/>
      <c r="BQ35" s="153"/>
      <c r="BR35" s="153"/>
      <c r="BS35" s="147"/>
      <c r="BT35" s="147"/>
      <c r="BU35" s="147"/>
      <c r="BV35" s="147"/>
      <c r="BW35" s="133"/>
      <c r="BX35" s="133"/>
      <c r="CD35" s="148"/>
      <c r="CE35" s="155"/>
    </row>
    <row r="36" spans="3:83" ht="9.9499999999999993" customHeight="1" thickBot="1" x14ac:dyDescent="0.2">
      <c r="C36" s="302"/>
      <c r="D36" s="303"/>
      <c r="E36" s="79">
        <f>IF(O30="","",O30)</f>
        <v>21</v>
      </c>
      <c r="F36" s="77" t="str">
        <f t="shared" si="4"/>
        <v>-</v>
      </c>
      <c r="G36" s="188">
        <f>IF(M30="","",M30)</f>
        <v>15</v>
      </c>
      <c r="H36" s="370" t="str">
        <f>IF(J33="","",J33)</f>
        <v/>
      </c>
      <c r="I36" s="78">
        <f>IF(O33="","",O33)</f>
        <v>21</v>
      </c>
      <c r="J36" s="77" t="str">
        <f t="shared" si="5"/>
        <v>-</v>
      </c>
      <c r="K36" s="188">
        <f>IF(M33="","",M33)</f>
        <v>19</v>
      </c>
      <c r="L36" s="370" t="str">
        <f>IF(N33="","",N33)</f>
        <v>-</v>
      </c>
      <c r="M36" s="461"/>
      <c r="N36" s="462"/>
      <c r="O36" s="462"/>
      <c r="P36" s="469"/>
      <c r="Q36" s="36"/>
      <c r="R36" s="77" t="str">
        <f t="shared" si="1"/>
        <v/>
      </c>
      <c r="S36" s="84"/>
      <c r="T36" s="353"/>
      <c r="U36" s="36">
        <v>18</v>
      </c>
      <c r="V36" s="77" t="str">
        <f t="shared" si="2"/>
        <v>-</v>
      </c>
      <c r="W36" s="84">
        <v>21</v>
      </c>
      <c r="X36" s="509"/>
      <c r="Y36" s="36"/>
      <c r="Z36" s="77" t="str">
        <f t="shared" si="3"/>
        <v/>
      </c>
      <c r="AA36" s="84"/>
      <c r="AB36" s="509"/>
      <c r="AC36" s="34">
        <f>AH35</f>
        <v>4</v>
      </c>
      <c r="AD36" s="33" t="s">
        <v>10</v>
      </c>
      <c r="AE36" s="33">
        <f>AI35</f>
        <v>1</v>
      </c>
      <c r="AF36" s="32" t="s">
        <v>7</v>
      </c>
      <c r="AG36" s="92"/>
      <c r="AH36" s="75"/>
      <c r="AI36" s="71"/>
      <c r="AJ36" s="74"/>
      <c r="AK36" s="73"/>
      <c r="AL36" s="70"/>
      <c r="AM36" s="76"/>
      <c r="AN36" s="71"/>
      <c r="AO36" s="70"/>
      <c r="AU36" s="218"/>
      <c r="AV36" s="164"/>
      <c r="AW36" s="136"/>
      <c r="AX36" s="136"/>
      <c r="AY36" s="136"/>
      <c r="AZ36" s="136"/>
      <c r="BA36" s="136"/>
      <c r="BB36" s="136"/>
      <c r="BC36" s="136"/>
      <c r="BD36" s="136"/>
      <c r="BE36" s="136"/>
      <c r="BF36" s="136"/>
      <c r="BG36" s="136"/>
      <c r="BH36" s="136"/>
      <c r="BI36" s="136"/>
      <c r="BJ36" s="136"/>
      <c r="BK36" s="153"/>
      <c r="BL36" s="153"/>
      <c r="BM36" s="153"/>
      <c r="BN36" s="153"/>
      <c r="BO36" s="153"/>
      <c r="BP36" s="153"/>
      <c r="BQ36" s="153"/>
      <c r="BR36" s="153"/>
      <c r="BS36" s="147"/>
      <c r="BT36" s="147"/>
      <c r="BU36" s="147"/>
      <c r="BV36" s="147"/>
      <c r="BW36" s="133"/>
      <c r="BX36" s="133"/>
      <c r="CD36" s="148"/>
      <c r="CE36" s="155"/>
    </row>
    <row r="37" spans="3:83" ht="9.9499999999999993" customHeight="1" x14ac:dyDescent="0.15">
      <c r="C37" s="304" t="s">
        <v>81</v>
      </c>
      <c r="D37" s="300" t="s">
        <v>48</v>
      </c>
      <c r="E37" s="82">
        <f>IF(S28="","",S28)</f>
        <v>21</v>
      </c>
      <c r="F37" s="80" t="str">
        <f t="shared" si="4"/>
        <v>-</v>
      </c>
      <c r="G37" s="187">
        <f>IF(Q28="","",Q28)</f>
        <v>13</v>
      </c>
      <c r="H37" s="484" t="str">
        <f>IF(T28="","",IF(T28="○","×",IF(T28="×","○")))</f>
        <v>○</v>
      </c>
      <c r="I37" s="81">
        <f>IF(S31="","",S31)</f>
        <v>21</v>
      </c>
      <c r="J37" s="80" t="str">
        <f t="shared" si="5"/>
        <v>-</v>
      </c>
      <c r="K37" s="187">
        <f>IF(Q31="","",Q31)</f>
        <v>17</v>
      </c>
      <c r="L37" s="369" t="str">
        <f>IF(T31="","",IF(T31="○","×",IF(T31="×","○")))</f>
        <v>○</v>
      </c>
      <c r="M37" s="187">
        <f>IF(S34="","",S34)</f>
        <v>17</v>
      </c>
      <c r="N37" s="80" t="str">
        <f t="shared" ref="N37:N45" si="6">IF(M37="","","-")</f>
        <v>-</v>
      </c>
      <c r="O37" s="187">
        <f>IF(Q34="","",Q34)</f>
        <v>21</v>
      </c>
      <c r="P37" s="369" t="str">
        <f>IF(T34="","",IF(T34="○","×",IF(T34="×","○")))</f>
        <v>×</v>
      </c>
      <c r="Q37" s="458"/>
      <c r="R37" s="459"/>
      <c r="S37" s="459"/>
      <c r="T37" s="468"/>
      <c r="U37" s="41">
        <v>21</v>
      </c>
      <c r="V37" s="80" t="str">
        <f t="shared" si="2"/>
        <v>-</v>
      </c>
      <c r="W37" s="85">
        <v>12</v>
      </c>
      <c r="X37" s="381" t="str">
        <f>IF(U37&lt;&gt;"",IF(U37&gt;W37,IF(U38&gt;W38,"○",IF(U39&gt;W39,"○","×")),IF(U38&gt;W38,IF(U39&gt;W39,"○","×"),"×")),"")</f>
        <v>○</v>
      </c>
      <c r="Y37" s="41">
        <v>25</v>
      </c>
      <c r="Z37" s="80" t="str">
        <f t="shared" si="3"/>
        <v>-</v>
      </c>
      <c r="AA37" s="85">
        <v>27</v>
      </c>
      <c r="AB37" s="381" t="str">
        <f>IF(Y37&lt;&gt;"",IF(Y37&gt;AA37,IF(Y38&gt;AA38,"○",IF(Y39&gt;AA39,"○","×")),IF(Y38&gt;AA38,IF(Y39&gt;AA39,"○","×"),"×")),"")</f>
        <v>○</v>
      </c>
      <c r="AC37" s="500">
        <f>RANK(AQ38,$AQ$29:$AQ$44)</f>
        <v>1</v>
      </c>
      <c r="AD37" s="501"/>
      <c r="AE37" s="501"/>
      <c r="AF37" s="502"/>
      <c r="AG37" s="65"/>
      <c r="AH37" s="90"/>
      <c r="AI37" s="87"/>
      <c r="AJ37" s="89"/>
      <c r="AK37" s="88"/>
      <c r="AL37" s="86"/>
      <c r="AM37" s="91"/>
      <c r="AN37" s="87"/>
      <c r="AO37" s="86"/>
      <c r="AU37" s="218"/>
      <c r="AV37" s="164"/>
      <c r="AW37" s="136"/>
      <c r="AX37" s="136"/>
      <c r="AY37" s="136"/>
      <c r="AZ37" s="136"/>
      <c r="BA37" s="136"/>
      <c r="BB37" s="136"/>
      <c r="BC37" s="136"/>
      <c r="BD37" s="136"/>
      <c r="BE37" s="136"/>
      <c r="BF37" s="136"/>
      <c r="BG37" s="136"/>
      <c r="BH37" s="136"/>
      <c r="BI37" s="136"/>
      <c r="BJ37" s="136"/>
      <c r="BK37" s="153"/>
      <c r="BL37" s="153"/>
      <c r="BM37" s="153"/>
      <c r="BN37" s="153"/>
      <c r="BO37" s="153"/>
      <c r="BP37" s="153"/>
      <c r="BQ37" s="153"/>
      <c r="BR37" s="153"/>
      <c r="BS37" s="147"/>
      <c r="BT37" s="147"/>
      <c r="BU37" s="147"/>
      <c r="BV37" s="147"/>
      <c r="BW37" s="133"/>
      <c r="BX37" s="133"/>
      <c r="CD37" s="148"/>
      <c r="CE37" s="155"/>
    </row>
    <row r="38" spans="3:83" ht="9.9499999999999993" customHeight="1" x14ac:dyDescent="0.15">
      <c r="C38" s="304" t="s">
        <v>80</v>
      </c>
      <c r="D38" s="301" t="s">
        <v>135</v>
      </c>
      <c r="E38" s="79">
        <f>IF(S29="","",S29)</f>
        <v>21</v>
      </c>
      <c r="F38" s="77" t="str">
        <f t="shared" si="4"/>
        <v>-</v>
      </c>
      <c r="G38" s="188">
        <f>IF(Q29="","",Q29)</f>
        <v>18</v>
      </c>
      <c r="H38" s="485" t="str">
        <f>IF(J35="","",J35)</f>
        <v>-</v>
      </c>
      <c r="I38" s="78">
        <f>IF(S32="","",S32)</f>
        <v>21</v>
      </c>
      <c r="J38" s="77" t="str">
        <f t="shared" si="5"/>
        <v>-</v>
      </c>
      <c r="K38" s="188">
        <f>IF(Q32="","",Q32)</f>
        <v>12</v>
      </c>
      <c r="L38" s="370" t="str">
        <f>IF(N35="","",N35)</f>
        <v/>
      </c>
      <c r="M38" s="188">
        <f>IF(S35="","",S35)</f>
        <v>16</v>
      </c>
      <c r="N38" s="77" t="str">
        <f t="shared" si="6"/>
        <v>-</v>
      </c>
      <c r="O38" s="188">
        <f>IF(Q35="","",Q35)</f>
        <v>21</v>
      </c>
      <c r="P38" s="370" t="str">
        <f>IF(R35="","",R35)</f>
        <v>-</v>
      </c>
      <c r="Q38" s="461"/>
      <c r="R38" s="462"/>
      <c r="S38" s="462"/>
      <c r="T38" s="469"/>
      <c r="U38" s="36">
        <v>25</v>
      </c>
      <c r="V38" s="77" t="str">
        <f t="shared" si="2"/>
        <v>-</v>
      </c>
      <c r="W38" s="84">
        <v>23</v>
      </c>
      <c r="X38" s="381"/>
      <c r="Y38" s="36">
        <v>24</v>
      </c>
      <c r="Z38" s="77" t="str">
        <f t="shared" si="3"/>
        <v>-</v>
      </c>
      <c r="AA38" s="84">
        <v>22</v>
      </c>
      <c r="AB38" s="381"/>
      <c r="AC38" s="503"/>
      <c r="AD38" s="504"/>
      <c r="AE38" s="504"/>
      <c r="AF38" s="505"/>
      <c r="AG38" s="65"/>
      <c r="AH38" s="75">
        <f>COUNTIF(E37:AB39,"○")</f>
        <v>4</v>
      </c>
      <c r="AI38" s="71">
        <f>COUNTIF(E37:AB39,"×")</f>
        <v>1</v>
      </c>
      <c r="AJ38" s="74">
        <f>(IF((E37&gt;G37),1,0))+(IF((E38&gt;G38),1,0))+(IF((E39&gt;G39),1,0))+(IF((I37&gt;K37),1,0))+(IF((I38&gt;K38),1,0))+(IF((I39&gt;K39),1,0))+(IF((M37&gt;O37),1,0))+(IF((M38&gt;O38),1,0))+(IF((M39&gt;O39),1,0))+(IF((Q37&gt;S37),1,0))+(IF((Q38&gt;S38),1,0))+(IF((Q39&gt;S39),1,0))+(IF((U37&gt;W37),1,0))+(IF((U38&gt;W38),1,0))+(IF((U39&gt;W39),1,0))+(IF((Y37&gt;AA37),1,0))+(IF((Y38&gt;AA38),1,0))+(IF((Y39&gt;AA39),1,0))</f>
        <v>8</v>
      </c>
      <c r="AK38" s="73">
        <f>(IF((E37&lt;G37),1,0))+(IF((E38&lt;G38),1,0))+(IF((E39&lt;G39),1,0))+(IF((I37&lt;K37),1,0))+(IF((I38&lt;K38),1,0))+(IF((I39&lt;K39),1,0))+(IF((M37&lt;O37),1,0))+(IF((M38&lt;O38),1,0))+(IF((M39&lt;O39),1,0))+(IF((Q37&lt;S37),1,0))+(IF((Q38&lt;S38),1,0))+(IF((Q39&lt;S39),1,0))+(IF((U37&lt;W37),1,0))+(IF((U38&lt;W38),1,0))+(IF((U39&lt;W39),1,0))+(IF((Y37&lt;AA37),1,0))+(IF((Y38&lt;AA38),1,0))+(IF((Y39&lt;AA39),1,0))</f>
        <v>3</v>
      </c>
      <c r="AL38" s="72">
        <f>AJ38-AK38</f>
        <v>5</v>
      </c>
      <c r="AM38" s="76">
        <f>SUM(E37:E39,I37:I39,M37:M39,Q37:Q39,U37:U39,Y37:Y39)</f>
        <v>233</v>
      </c>
      <c r="AN38" s="71">
        <f>SUM(G37:G39,K37:K39,O37:O39,S37:S39,W37:W39,AA37:AA39)</f>
        <v>205</v>
      </c>
      <c r="AO38" s="70">
        <f>AM38-AN38</f>
        <v>28</v>
      </c>
      <c r="AQ38" s="133">
        <f>(AH38-AI38)*1000+(AL38)*100+AO38</f>
        <v>3528</v>
      </c>
      <c r="AU38" s="218"/>
      <c r="AV38" s="164"/>
      <c r="AW38" s="136"/>
      <c r="AX38" s="136"/>
      <c r="AY38" s="136"/>
      <c r="AZ38" s="136"/>
      <c r="BA38" s="136"/>
      <c r="BB38" s="136"/>
      <c r="BC38" s="136"/>
      <c r="BD38" s="136"/>
      <c r="BE38" s="136"/>
      <c r="BF38" s="136"/>
      <c r="BG38" s="136"/>
      <c r="BH38" s="136"/>
      <c r="BI38" s="136"/>
      <c r="BJ38" s="136"/>
      <c r="BK38" s="153"/>
      <c r="BL38" s="153"/>
      <c r="BM38" s="153"/>
      <c r="BN38" s="153"/>
      <c r="BO38" s="153"/>
      <c r="BP38" s="153"/>
      <c r="BQ38" s="153"/>
      <c r="BR38" s="153"/>
      <c r="BS38" s="147"/>
      <c r="BT38" s="147"/>
      <c r="BU38" s="147"/>
      <c r="BV38" s="147"/>
      <c r="BW38" s="133"/>
      <c r="BX38" s="133"/>
      <c r="CD38" s="148"/>
      <c r="CE38" s="155"/>
    </row>
    <row r="39" spans="3:83" ht="9.9499999999999993" customHeight="1" thickBot="1" x14ac:dyDescent="0.2">
      <c r="C39" s="302"/>
      <c r="D39" s="303"/>
      <c r="E39" s="79" t="str">
        <f>IF(S30="","",S30)</f>
        <v/>
      </c>
      <c r="F39" s="77" t="str">
        <f t="shared" si="4"/>
        <v/>
      </c>
      <c r="G39" s="188" t="str">
        <f>IF(Q30="","",Q30)</f>
        <v/>
      </c>
      <c r="H39" s="485" t="str">
        <f>IF(J36="","",J36)</f>
        <v>-</v>
      </c>
      <c r="I39" s="78" t="str">
        <f>IF(S33="","",S33)</f>
        <v/>
      </c>
      <c r="J39" s="77" t="str">
        <f t="shared" si="5"/>
        <v/>
      </c>
      <c r="K39" s="188" t="str">
        <f>IF(Q33="","",Q33)</f>
        <v/>
      </c>
      <c r="L39" s="370" t="str">
        <f>IF(N36="","",N36)</f>
        <v/>
      </c>
      <c r="M39" s="188" t="str">
        <f>IF(S36="","",S36)</f>
        <v/>
      </c>
      <c r="N39" s="77" t="str">
        <f t="shared" si="6"/>
        <v/>
      </c>
      <c r="O39" s="188" t="str">
        <f>IF(Q36="","",Q36)</f>
        <v/>
      </c>
      <c r="P39" s="370" t="str">
        <f>IF(R36="","",R36)</f>
        <v/>
      </c>
      <c r="Q39" s="461"/>
      <c r="R39" s="462"/>
      <c r="S39" s="462"/>
      <c r="T39" s="469"/>
      <c r="U39" s="36"/>
      <c r="V39" s="77" t="str">
        <f t="shared" si="2"/>
        <v/>
      </c>
      <c r="W39" s="84"/>
      <c r="X39" s="381"/>
      <c r="Y39" s="36">
        <v>21</v>
      </c>
      <c r="Z39" s="77" t="str">
        <f t="shared" si="3"/>
        <v>-</v>
      </c>
      <c r="AA39" s="84">
        <v>19</v>
      </c>
      <c r="AB39" s="381"/>
      <c r="AC39" s="34">
        <f>AH38</f>
        <v>4</v>
      </c>
      <c r="AD39" s="33" t="s">
        <v>10</v>
      </c>
      <c r="AE39" s="33">
        <f>AI38</f>
        <v>1</v>
      </c>
      <c r="AF39" s="32" t="s">
        <v>7</v>
      </c>
      <c r="AG39" s="65"/>
      <c r="AH39" s="64"/>
      <c r="AI39" s="61"/>
      <c r="AJ39" s="63"/>
      <c r="AK39" s="62"/>
      <c r="AL39" s="60"/>
      <c r="AM39" s="66"/>
      <c r="AN39" s="61"/>
      <c r="AO39" s="60"/>
      <c r="AU39" s="218"/>
      <c r="AV39" s="164"/>
      <c r="AW39" s="136"/>
      <c r="AX39" s="136"/>
      <c r="AY39" s="136"/>
      <c r="AZ39" s="136"/>
      <c r="BA39" s="136"/>
      <c r="BB39" s="136"/>
      <c r="BC39" s="136"/>
      <c r="BD39" s="136"/>
      <c r="BE39" s="136"/>
      <c r="BF39" s="136"/>
      <c r="BG39" s="136"/>
      <c r="BH39" s="136"/>
      <c r="BI39" s="136"/>
      <c r="BJ39" s="136"/>
      <c r="BK39" s="153"/>
      <c r="BL39" s="153"/>
      <c r="BM39" s="153"/>
      <c r="BN39" s="153"/>
      <c r="BO39" s="153"/>
      <c r="BP39" s="153"/>
      <c r="BQ39" s="153"/>
      <c r="BR39" s="153"/>
      <c r="BS39" s="147"/>
      <c r="BT39" s="147"/>
      <c r="BU39" s="147"/>
      <c r="BV39" s="147"/>
      <c r="BW39" s="133"/>
      <c r="BX39" s="133"/>
      <c r="CD39" s="148"/>
      <c r="CE39" s="155"/>
    </row>
    <row r="40" spans="3:83" ht="9.9499999999999993" customHeight="1" x14ac:dyDescent="0.15">
      <c r="C40" s="306" t="s">
        <v>42</v>
      </c>
      <c r="D40" s="307" t="s">
        <v>0</v>
      </c>
      <c r="E40" s="82">
        <f>IF(W28="","",W28)</f>
        <v>21</v>
      </c>
      <c r="F40" s="80" t="str">
        <f t="shared" si="4"/>
        <v>-</v>
      </c>
      <c r="G40" s="187">
        <f>IF(U28="","",U28)</f>
        <v>15</v>
      </c>
      <c r="H40" s="401" t="str">
        <f>IF(X28="","",IF(X28="○","×",IF(X28="×","○")))</f>
        <v>○</v>
      </c>
      <c r="I40" s="81">
        <f>IF(W31="","",W31)</f>
        <v>18</v>
      </c>
      <c r="J40" s="80" t="str">
        <f t="shared" si="5"/>
        <v>-</v>
      </c>
      <c r="K40" s="187">
        <f>IF(U31="","",U31)</f>
        <v>21</v>
      </c>
      <c r="L40" s="401" t="str">
        <f>IF(X31="","",IF(X31="○","×",IF(X31="×","○")))</f>
        <v>×</v>
      </c>
      <c r="M40" s="187">
        <f>IF(W34="","",W34)</f>
        <v>18</v>
      </c>
      <c r="N40" s="80" t="str">
        <f t="shared" si="6"/>
        <v>-</v>
      </c>
      <c r="O40" s="187">
        <f>IF(U34="","",U34)</f>
        <v>21</v>
      </c>
      <c r="P40" s="401" t="str">
        <f>IF(X34="","",IF(X34="○","×",IF(X34="×","○")))</f>
        <v>○</v>
      </c>
      <c r="Q40" s="81">
        <f>IF(W37="","",W37)</f>
        <v>12</v>
      </c>
      <c r="R40" s="187" t="str">
        <f t="shared" ref="R40:R45" si="7">IF(Q40="","","-")</f>
        <v>-</v>
      </c>
      <c r="S40" s="187">
        <f>IF(U37="","",U37)</f>
        <v>21</v>
      </c>
      <c r="T40" s="401" t="str">
        <f>IF(X37="","",IF(X37="○","×",IF(X37="×","○")))</f>
        <v>×</v>
      </c>
      <c r="U40" s="458"/>
      <c r="V40" s="459"/>
      <c r="W40" s="459"/>
      <c r="X40" s="468"/>
      <c r="Y40" s="41">
        <v>11</v>
      </c>
      <c r="Z40" s="80" t="str">
        <f t="shared" si="3"/>
        <v>-</v>
      </c>
      <c r="AA40" s="85">
        <v>21</v>
      </c>
      <c r="AB40" s="354" t="str">
        <f>IF(Y40&lt;&gt;"",IF(Y40&gt;AA40,IF(Y41&gt;AA41,"○",IF(Y42&gt;AA42,"○","×")),IF(Y41&gt;AA41,IF(Y42&gt;AA42,"○","×"),"×")),"")</f>
        <v>×</v>
      </c>
      <c r="AC40" s="500">
        <f>RANK(AQ41,$AQ$29:$AQ$44)</f>
        <v>4</v>
      </c>
      <c r="AD40" s="501"/>
      <c r="AE40" s="501"/>
      <c r="AF40" s="502"/>
      <c r="AG40" s="83"/>
      <c r="AH40" s="75"/>
      <c r="AI40" s="71"/>
      <c r="AJ40" s="74"/>
      <c r="AK40" s="73"/>
      <c r="AL40" s="70"/>
      <c r="AM40" s="76"/>
      <c r="AN40" s="71"/>
      <c r="AO40" s="70"/>
      <c r="AU40" s="218"/>
      <c r="AV40" s="164"/>
      <c r="AW40" s="136"/>
      <c r="AX40" s="136"/>
      <c r="AY40" s="136"/>
      <c r="AZ40" s="136"/>
      <c r="BA40" s="136"/>
      <c r="BB40" s="136"/>
      <c r="BC40" s="136"/>
      <c r="BD40" s="136"/>
      <c r="BE40" s="136"/>
      <c r="BF40" s="136"/>
      <c r="BG40" s="136"/>
      <c r="BH40" s="136"/>
      <c r="BI40" s="136"/>
      <c r="BJ40" s="136"/>
      <c r="BK40" s="153"/>
      <c r="BL40" s="153"/>
      <c r="BM40" s="153"/>
      <c r="BN40" s="153"/>
      <c r="BO40" s="153"/>
      <c r="BP40" s="153"/>
      <c r="BQ40" s="153"/>
      <c r="BR40" s="153"/>
      <c r="BS40" s="147"/>
      <c r="BT40" s="147"/>
      <c r="BU40" s="147"/>
      <c r="BV40" s="147"/>
      <c r="BW40" s="133"/>
      <c r="BX40" s="133"/>
      <c r="CD40" s="148"/>
      <c r="CE40" s="155"/>
    </row>
    <row r="41" spans="3:83" ht="9.9499999999999993" customHeight="1" x14ac:dyDescent="0.15">
      <c r="C41" s="299" t="s">
        <v>213</v>
      </c>
      <c r="D41" s="301" t="s">
        <v>0</v>
      </c>
      <c r="E41" s="79">
        <f>IF(W29="","",W29)</f>
        <v>19</v>
      </c>
      <c r="F41" s="77" t="str">
        <f t="shared" si="4"/>
        <v>-</v>
      </c>
      <c r="G41" s="188">
        <f>IF(U29="","",U29)</f>
        <v>21</v>
      </c>
      <c r="H41" s="402"/>
      <c r="I41" s="78">
        <f>IF(W32="","",W32)</f>
        <v>21</v>
      </c>
      <c r="J41" s="77" t="str">
        <f t="shared" si="5"/>
        <v>-</v>
      </c>
      <c r="K41" s="188">
        <f>IF(U32="","",U32)</f>
        <v>19</v>
      </c>
      <c r="L41" s="402"/>
      <c r="M41" s="188">
        <f>IF(W35="","",W35)</f>
        <v>21</v>
      </c>
      <c r="N41" s="77" t="str">
        <f t="shared" si="6"/>
        <v>-</v>
      </c>
      <c r="O41" s="188">
        <f>IF(U35="","",U35)</f>
        <v>17</v>
      </c>
      <c r="P41" s="402"/>
      <c r="Q41" s="78">
        <f>IF(W38="","",W38)</f>
        <v>23</v>
      </c>
      <c r="R41" s="188" t="str">
        <f t="shared" si="7"/>
        <v>-</v>
      </c>
      <c r="S41" s="188">
        <f>IF(U38="","",U38)</f>
        <v>25</v>
      </c>
      <c r="T41" s="402"/>
      <c r="U41" s="461"/>
      <c r="V41" s="462"/>
      <c r="W41" s="462"/>
      <c r="X41" s="469"/>
      <c r="Y41" s="36">
        <v>19</v>
      </c>
      <c r="Z41" s="77" t="str">
        <f t="shared" si="3"/>
        <v>-</v>
      </c>
      <c r="AA41" s="84">
        <v>21</v>
      </c>
      <c r="AB41" s="355"/>
      <c r="AC41" s="503"/>
      <c r="AD41" s="504"/>
      <c r="AE41" s="504"/>
      <c r="AF41" s="505"/>
      <c r="AG41" s="83"/>
      <c r="AH41" s="75">
        <f>COUNTIF(E40:AB42,"○")</f>
        <v>2</v>
      </c>
      <c r="AI41" s="71">
        <f>COUNTIF(E40:AB42,"×")</f>
        <v>3</v>
      </c>
      <c r="AJ41" s="74">
        <f>(IF((E40&gt;G40),1,0))+(IF((E41&gt;G41),1,0))+(IF((E42&gt;G42),1,0))+(IF((I40&gt;K40),1,0))+(IF((I41&gt;K41),1,0))+(IF((I42&gt;K42),1,0))+(IF((M40&gt;O40),1,0))+(IF((M41&gt;O41),1,0))+(IF((M42&gt;O42),1,0))+(IF((Q40&gt;S40),1,0))+(IF((Q41&gt;S41),1,0))+(IF((Q42&gt;S42),1,0))+(IF((U40&gt;W40),1,0))+(IF((U41&gt;W41),1,0))+(IF((U42&gt;W42),1,0))+(IF((Y40&gt;AA40),1,0))+(IF((Y41&gt;AA41),1,0))+(IF((Y42&gt;AA42),1,0))</f>
        <v>5</v>
      </c>
      <c r="AK41" s="73">
        <f>(IF((E40&lt;G40),1,0))+(IF((E41&lt;G41),1,0))+(IF((E42&lt;G42),1,0))+(IF((I40&lt;K40),1,0))+(IF((I41&lt;K41),1,0))+(IF((I42&lt;K42),1,0))+(IF((M40&lt;O40),1,0))+(IF((M41&lt;O41),1,0))+(IF((M42&lt;O42),1,0))+(IF((Q40&lt;S40),1,0))+(IF((Q41&lt;S41),1,0))+(IF((Q42&lt;S42),1,0))+(IF((U40&lt;W40),1,0))+(IF((U41&lt;W41),1,0))+(IF((U42&lt;W42),1,0))+(IF((Y40&lt;AA40),1,0))+(IF((Y41&lt;AA41),1,0))+(IF((Y42&lt;AA42),1,0))</f>
        <v>8</v>
      </c>
      <c r="AL41" s="72">
        <f>AJ41-AK41</f>
        <v>-3</v>
      </c>
      <c r="AM41" s="76">
        <f>SUM(E40:E42,I40:I42,M40:M42,Q40:Q42,U40:U42,Y40:Y42)</f>
        <v>232</v>
      </c>
      <c r="AN41" s="71">
        <f>SUM(G40:G42,K40:K42,O40:O42,S40:S42,W40:W42,AA40:AA42)</f>
        <v>260</v>
      </c>
      <c r="AO41" s="70">
        <f>AM41-AN41</f>
        <v>-28</v>
      </c>
      <c r="AQ41" s="133">
        <f>(AH41-AI41)*1000+(AL41)*100+AO41</f>
        <v>-1328</v>
      </c>
      <c r="AU41" s="218"/>
      <c r="AV41" s="164"/>
      <c r="AW41" s="136"/>
      <c r="AX41" s="136"/>
      <c r="AY41" s="136"/>
      <c r="AZ41" s="136"/>
      <c r="BA41" s="136"/>
      <c r="BB41" s="136"/>
      <c r="BC41" s="136"/>
      <c r="BD41" s="136"/>
      <c r="BE41" s="136"/>
      <c r="BF41" s="136"/>
      <c r="BG41" s="136"/>
      <c r="BH41" s="136"/>
      <c r="BI41" s="136"/>
      <c r="BJ41" s="136"/>
      <c r="BK41" s="153"/>
      <c r="BL41" s="153"/>
      <c r="BM41" s="153"/>
      <c r="BN41" s="153"/>
      <c r="BO41" s="153"/>
      <c r="BP41" s="153"/>
      <c r="BQ41" s="153"/>
      <c r="BR41" s="153"/>
      <c r="BS41" s="147"/>
      <c r="BT41" s="147"/>
      <c r="BU41" s="147"/>
      <c r="BV41" s="147"/>
      <c r="BW41" s="133"/>
      <c r="BX41" s="133"/>
      <c r="CD41" s="148"/>
      <c r="CE41" s="155"/>
    </row>
    <row r="42" spans="3:83" ht="9.9499999999999993" customHeight="1" thickBot="1" x14ac:dyDescent="0.2">
      <c r="C42" s="302"/>
      <c r="D42" s="303"/>
      <c r="E42" s="79">
        <f>IF(W30="","",W30)</f>
        <v>21</v>
      </c>
      <c r="F42" s="77" t="str">
        <f t="shared" si="4"/>
        <v>-</v>
      </c>
      <c r="G42" s="188">
        <f>IF(U30="","",U30)</f>
        <v>19</v>
      </c>
      <c r="H42" s="413"/>
      <c r="I42" s="78">
        <f>IF(W33="","",W33)</f>
        <v>7</v>
      </c>
      <c r="J42" s="77" t="str">
        <f t="shared" si="5"/>
        <v>-</v>
      </c>
      <c r="K42" s="188">
        <f>IF(U33="","",U33)</f>
        <v>21</v>
      </c>
      <c r="L42" s="413"/>
      <c r="M42" s="188">
        <f>IF(W36="","",W36)</f>
        <v>21</v>
      </c>
      <c r="N42" s="77" t="str">
        <f t="shared" si="6"/>
        <v>-</v>
      </c>
      <c r="O42" s="188">
        <f>IF(U36="","",U36)</f>
        <v>18</v>
      </c>
      <c r="P42" s="413"/>
      <c r="Q42" s="78" t="str">
        <f>IF(W39="","",W39)</f>
        <v/>
      </c>
      <c r="R42" s="188" t="str">
        <f t="shared" si="7"/>
        <v/>
      </c>
      <c r="S42" s="188" t="str">
        <f>IF(U39="","",U39)</f>
        <v/>
      </c>
      <c r="T42" s="413"/>
      <c r="U42" s="461"/>
      <c r="V42" s="462"/>
      <c r="W42" s="462"/>
      <c r="X42" s="469"/>
      <c r="Y42" s="36"/>
      <c r="Z42" s="77" t="str">
        <f t="shared" si="3"/>
        <v/>
      </c>
      <c r="AA42" s="84"/>
      <c r="AB42" s="356"/>
      <c r="AC42" s="34">
        <f>AH41</f>
        <v>2</v>
      </c>
      <c r="AD42" s="33" t="s">
        <v>10</v>
      </c>
      <c r="AE42" s="33">
        <f>AI41</f>
        <v>3</v>
      </c>
      <c r="AF42" s="32" t="s">
        <v>7</v>
      </c>
      <c r="AG42" s="83"/>
      <c r="AH42" s="64"/>
      <c r="AI42" s="61"/>
      <c r="AJ42" s="63"/>
      <c r="AK42" s="62"/>
      <c r="AL42" s="60"/>
      <c r="AM42" s="66"/>
      <c r="AN42" s="61"/>
      <c r="AO42" s="60"/>
      <c r="AU42" s="218"/>
      <c r="AV42" s="164"/>
      <c r="AW42" s="136"/>
      <c r="AX42" s="136"/>
      <c r="AY42" s="136"/>
      <c r="AZ42" s="136"/>
      <c r="BA42" s="136"/>
      <c r="BB42" s="136"/>
      <c r="BC42" s="136"/>
      <c r="BD42" s="136"/>
      <c r="BE42" s="136"/>
      <c r="BF42" s="136"/>
      <c r="BG42" s="136"/>
      <c r="BH42" s="136"/>
      <c r="BI42" s="136"/>
      <c r="BJ42" s="136"/>
      <c r="BK42" s="153"/>
      <c r="BL42" s="153"/>
      <c r="BM42" s="153"/>
      <c r="BN42" s="153"/>
      <c r="BO42" s="153"/>
      <c r="BP42" s="153"/>
      <c r="BQ42" s="153"/>
      <c r="BR42" s="153"/>
      <c r="BS42" s="147"/>
      <c r="BT42" s="147"/>
      <c r="BU42" s="147"/>
      <c r="BV42" s="147"/>
      <c r="BW42" s="133"/>
      <c r="BX42" s="133"/>
      <c r="CD42" s="148"/>
      <c r="CE42" s="155"/>
    </row>
    <row r="43" spans="3:83" ht="9.9499999999999993" customHeight="1" x14ac:dyDescent="0.15">
      <c r="C43" s="299" t="s">
        <v>84</v>
      </c>
      <c r="D43" s="300" t="s">
        <v>83</v>
      </c>
      <c r="E43" s="82">
        <f>IF(AA28="","",AA28)</f>
        <v>22</v>
      </c>
      <c r="F43" s="80" t="str">
        <f t="shared" si="4"/>
        <v>-</v>
      </c>
      <c r="G43" s="187">
        <f>IF(Y28="","",Y28)</f>
        <v>20</v>
      </c>
      <c r="H43" s="484" t="str">
        <f>IF(AB28="","",IF(AB28="○","×",IF(AB28="×","○")))</f>
        <v>○</v>
      </c>
      <c r="I43" s="81">
        <f>IF(AA31="","",AA31)</f>
        <v>23</v>
      </c>
      <c r="J43" s="80" t="str">
        <f t="shared" si="5"/>
        <v>-</v>
      </c>
      <c r="K43" s="187">
        <f>IF(Y31="","",Y31)</f>
        <v>21</v>
      </c>
      <c r="L43" s="369" t="str">
        <f>IF(AB31="","",IF(AB31="○","×",IF(AB31="×","○")))</f>
        <v>○</v>
      </c>
      <c r="M43" s="187">
        <f>IF(AA34="","",AA34)</f>
        <v>19</v>
      </c>
      <c r="N43" s="80" t="str">
        <f t="shared" si="6"/>
        <v>-</v>
      </c>
      <c r="O43" s="187">
        <f>IF(Y34="","",Y34)</f>
        <v>21</v>
      </c>
      <c r="P43" s="369" t="str">
        <f>IF(AB34="","",IF(AB34="○","×",IF(AB34="×","○")))</f>
        <v>×</v>
      </c>
      <c r="Q43" s="81">
        <f>IF(AA37="","",AA37)</f>
        <v>27</v>
      </c>
      <c r="R43" s="80" t="str">
        <f t="shared" si="7"/>
        <v>-</v>
      </c>
      <c r="S43" s="187">
        <f>IF(Y37="","",Y37)</f>
        <v>25</v>
      </c>
      <c r="T43" s="369" t="str">
        <f>IF(AB37="","",IF(AB37="○","×",IF(AB37="×","○")))</f>
        <v>×</v>
      </c>
      <c r="U43" s="81">
        <f>IF(AA40="","",AA40)</f>
        <v>21</v>
      </c>
      <c r="V43" s="80" t="str">
        <f>IF(U43="","","-")</f>
        <v>-</v>
      </c>
      <c r="W43" s="187">
        <f>IF(Y40="","",Y40)</f>
        <v>11</v>
      </c>
      <c r="X43" s="369" t="str">
        <f>IF(AB40="","",IF(AB40="○","×",IF(AB40="×","○")))</f>
        <v>○</v>
      </c>
      <c r="Y43" s="458"/>
      <c r="Z43" s="459"/>
      <c r="AA43" s="459"/>
      <c r="AB43" s="459"/>
      <c r="AC43" s="500">
        <f>RANK(AQ44,$AQ$29:$AQ$44)</f>
        <v>3</v>
      </c>
      <c r="AD43" s="501"/>
      <c r="AE43" s="501"/>
      <c r="AF43" s="502"/>
      <c r="AG43" s="65"/>
      <c r="AH43" s="75"/>
      <c r="AI43" s="71"/>
      <c r="AJ43" s="74"/>
      <c r="AK43" s="73"/>
      <c r="AL43" s="70"/>
      <c r="AM43" s="76"/>
      <c r="AN43" s="71"/>
      <c r="AO43" s="70"/>
      <c r="AU43" s="218"/>
      <c r="AV43" s="164"/>
      <c r="AW43" s="136"/>
      <c r="AX43" s="136"/>
      <c r="AY43" s="136"/>
      <c r="AZ43" s="136"/>
      <c r="BA43" s="136"/>
      <c r="BB43" s="136"/>
      <c r="BC43" s="136"/>
      <c r="BD43" s="136"/>
      <c r="BE43" s="136"/>
      <c r="BF43" s="136"/>
      <c r="BG43" s="136"/>
      <c r="BH43" s="136"/>
      <c r="BI43" s="136"/>
      <c r="BJ43" s="136"/>
      <c r="BK43" s="153"/>
      <c r="BL43" s="153"/>
      <c r="BM43" s="153"/>
      <c r="BN43" s="153"/>
      <c r="BO43" s="153"/>
      <c r="BP43" s="153"/>
      <c r="BQ43" s="153"/>
      <c r="BR43" s="153"/>
      <c r="BS43" s="147"/>
      <c r="BT43" s="147"/>
      <c r="BU43" s="147"/>
      <c r="BV43" s="147"/>
      <c r="BW43" s="133"/>
      <c r="BX43" s="133"/>
      <c r="CD43" s="148"/>
      <c r="CE43" s="155"/>
    </row>
    <row r="44" spans="3:83" ht="9.9499999999999993" customHeight="1" x14ac:dyDescent="0.15">
      <c r="C44" s="299" t="s">
        <v>82</v>
      </c>
      <c r="D44" s="301" t="s">
        <v>134</v>
      </c>
      <c r="E44" s="79">
        <f>IF(AA29="","",AA29)</f>
        <v>9</v>
      </c>
      <c r="F44" s="77" t="str">
        <f t="shared" si="4"/>
        <v>-</v>
      </c>
      <c r="G44" s="188">
        <f>IF(Y29="","",Y29)</f>
        <v>21</v>
      </c>
      <c r="H44" s="485" t="str">
        <f>IF(J32="","",J32)</f>
        <v/>
      </c>
      <c r="I44" s="78">
        <f>IF(AA32="","",AA32)</f>
        <v>21</v>
      </c>
      <c r="J44" s="77" t="str">
        <f t="shared" si="5"/>
        <v>-</v>
      </c>
      <c r="K44" s="188">
        <f>IF(Y32="","",Y32)</f>
        <v>11</v>
      </c>
      <c r="L44" s="370" t="str">
        <f>IF(N38="","",N38)</f>
        <v>-</v>
      </c>
      <c r="M44" s="188">
        <f>IF(AA35="","",AA35)</f>
        <v>18</v>
      </c>
      <c r="N44" s="77" t="str">
        <f t="shared" si="6"/>
        <v>-</v>
      </c>
      <c r="O44" s="188">
        <f>IF(Y35="","",Y35)</f>
        <v>21</v>
      </c>
      <c r="P44" s="370" t="str">
        <f>IF(R38="","",R38)</f>
        <v/>
      </c>
      <c r="Q44" s="78">
        <f>IF(AA38="","",AA38)</f>
        <v>22</v>
      </c>
      <c r="R44" s="77" t="str">
        <f t="shared" si="7"/>
        <v>-</v>
      </c>
      <c r="S44" s="188">
        <f>IF(Y38="","",Y38)</f>
        <v>24</v>
      </c>
      <c r="T44" s="370" t="str">
        <f>IF(V38="","",V38)</f>
        <v>-</v>
      </c>
      <c r="U44" s="78">
        <f>IF(AA41="","",AA41)</f>
        <v>21</v>
      </c>
      <c r="V44" s="77" t="str">
        <f>IF(U44="","","-")</f>
        <v>-</v>
      </c>
      <c r="W44" s="188">
        <f>IF(Y41="","",Y41)</f>
        <v>19</v>
      </c>
      <c r="X44" s="370" t="str">
        <f>IF(Z38="","",Z38)</f>
        <v>-</v>
      </c>
      <c r="Y44" s="461"/>
      <c r="Z44" s="462"/>
      <c r="AA44" s="462"/>
      <c r="AB44" s="462"/>
      <c r="AC44" s="503"/>
      <c r="AD44" s="504"/>
      <c r="AE44" s="504"/>
      <c r="AF44" s="505"/>
      <c r="AG44" s="65"/>
      <c r="AH44" s="75">
        <f>COUNTIF(E43:AB45,"○")</f>
        <v>3</v>
      </c>
      <c r="AI44" s="71">
        <f>COUNTIF(E43:AB45,"×")</f>
        <v>2</v>
      </c>
      <c r="AJ44" s="74">
        <f>(IF((E43&gt;G43),1,0))+(IF((E44&gt;G44),1,0))+(IF((E45&gt;G45),1,0))+(IF((I43&gt;K43),1,0))+(IF((I44&gt;K44),1,0))+(IF((I45&gt;K45),1,0))+(IF((M43&gt;O43),1,0))+(IF((M44&gt;O44),1,0))+(IF((M45&gt;O45),1,0))+(IF((Q43&gt;S43),1,0))+(IF((Q44&gt;S44),1,0))+(IF((Q45&gt;S45),1,0))+(IF((U43&gt;W43),1,0))+(IF((U44&gt;W44),1,0))+(IF((U45&gt;W45),1,0))+(IF((Y43&gt;AA43),1,0))+(IF((Y44&gt;AA44),1,0))+(IF((Y45&gt;AA45),1,0))</f>
        <v>7</v>
      </c>
      <c r="AK44" s="73">
        <f>(IF((E43&lt;G43),1,0))+(IF((E44&lt;G44),1,0))+(IF((E45&lt;G45),1,0))+(IF((I43&lt;K43),1,0))+(IF((I44&lt;K44),1,0))+(IF((I45&lt;K45),1,0))+(IF((M43&lt;O43),1,0))+(IF((M44&lt;O44),1,0))+(IF((M45&lt;O45),1,0))+(IF((Q43&lt;S43),1,0))+(IF((Q44&lt;S44),1,0))+(IF((Q45&lt;S45),1,0))+(IF((U43&lt;W43),1,0))+(IF((U44&lt;W44),1,0))+(IF((U45&lt;W45),1,0))+(IF((Y43&lt;AA43),1,0))+(IF((Y44&lt;AA44),1,0))+(IF((Y45&lt;AA45),1,0))</f>
        <v>5</v>
      </c>
      <c r="AL44" s="72">
        <f>AJ44-AK44</f>
        <v>2</v>
      </c>
      <c r="AM44" s="76">
        <f>SUM(E43:E45,I43:I45,M43:M45,Q43:Q45,U43:U45,Y43:Y45)</f>
        <v>243</v>
      </c>
      <c r="AN44" s="71">
        <f>SUM(G43:G45,K43:K45,O43:O45,S43:S45,W43:W45,AA43:AA45)</f>
        <v>233</v>
      </c>
      <c r="AO44" s="70">
        <f>AM44-AN44</f>
        <v>10</v>
      </c>
      <c r="AQ44" s="133">
        <f>(AH44-AI44)*1000+(AL44)*100+AO44</f>
        <v>1210</v>
      </c>
      <c r="AU44" s="218"/>
      <c r="AV44" s="164"/>
      <c r="AW44" s="136"/>
      <c r="AX44" s="136"/>
      <c r="AY44" s="136"/>
      <c r="AZ44" s="136"/>
      <c r="BA44" s="136"/>
      <c r="BB44" s="136"/>
      <c r="BC44" s="136"/>
      <c r="BD44" s="136"/>
      <c r="BE44" s="136"/>
      <c r="BF44" s="136"/>
      <c r="BG44" s="136"/>
      <c r="BH44" s="136"/>
      <c r="BI44" s="136"/>
      <c r="BJ44" s="136"/>
      <c r="BK44" s="153"/>
      <c r="BL44" s="153"/>
      <c r="BM44" s="153"/>
      <c r="BN44" s="153"/>
      <c r="BO44" s="153"/>
      <c r="BP44" s="153"/>
      <c r="BQ44" s="153"/>
      <c r="BR44" s="153"/>
      <c r="BS44" s="147"/>
      <c r="BT44" s="147"/>
      <c r="BU44" s="147"/>
      <c r="BV44" s="147"/>
      <c r="BW44" s="133"/>
      <c r="BX44" s="133"/>
      <c r="CD44" s="148"/>
      <c r="CE44" s="155"/>
    </row>
    <row r="45" spans="3:83" ht="9.9499999999999993" customHeight="1" thickBot="1" x14ac:dyDescent="0.2">
      <c r="C45" s="139"/>
      <c r="D45" s="138"/>
      <c r="E45" s="69">
        <f>IF(AA30="","",AA30)</f>
        <v>21</v>
      </c>
      <c r="F45" s="67" t="str">
        <f t="shared" si="4"/>
        <v>-</v>
      </c>
      <c r="G45" s="189">
        <f>IF(Y30="","",Y30)</f>
        <v>18</v>
      </c>
      <c r="H45" s="486" t="str">
        <f>IF(J33="","",J33)</f>
        <v/>
      </c>
      <c r="I45" s="68" t="str">
        <f>IF(AA33="","",AA33)</f>
        <v/>
      </c>
      <c r="J45" s="67" t="str">
        <f t="shared" si="5"/>
        <v/>
      </c>
      <c r="K45" s="189" t="str">
        <f>IF(Y33="","",Y33)</f>
        <v/>
      </c>
      <c r="L45" s="371" t="str">
        <f>IF(N39="","",N39)</f>
        <v/>
      </c>
      <c r="M45" s="189" t="str">
        <f>IF(AA36="","",AA36)</f>
        <v/>
      </c>
      <c r="N45" s="67" t="str">
        <f t="shared" si="6"/>
        <v/>
      </c>
      <c r="O45" s="189" t="str">
        <f>IF(Y36="","",Y36)</f>
        <v/>
      </c>
      <c r="P45" s="371" t="str">
        <f>IF(R39="","",R39)</f>
        <v/>
      </c>
      <c r="Q45" s="68">
        <f>IF(AA39="","",AA39)</f>
        <v>19</v>
      </c>
      <c r="R45" s="67" t="str">
        <f t="shared" si="7"/>
        <v>-</v>
      </c>
      <c r="S45" s="189">
        <f>IF(Y39="","",Y39)</f>
        <v>21</v>
      </c>
      <c r="T45" s="371" t="str">
        <f>IF(V39="","",V39)</f>
        <v/>
      </c>
      <c r="U45" s="68" t="str">
        <f>IF(AA42="","",AA42)</f>
        <v/>
      </c>
      <c r="V45" s="67" t="str">
        <f>IF(U45="","","-")</f>
        <v/>
      </c>
      <c r="W45" s="189" t="str">
        <f>IF(Y42="","",Y42)</f>
        <v/>
      </c>
      <c r="X45" s="371" t="str">
        <f>IF(Z39="","",Z39)</f>
        <v>-</v>
      </c>
      <c r="Y45" s="464"/>
      <c r="Z45" s="465"/>
      <c r="AA45" s="465"/>
      <c r="AB45" s="465"/>
      <c r="AC45" s="10">
        <f>AH44</f>
        <v>3</v>
      </c>
      <c r="AD45" s="9" t="s">
        <v>10</v>
      </c>
      <c r="AE45" s="9">
        <f>AI44</f>
        <v>2</v>
      </c>
      <c r="AF45" s="8" t="s">
        <v>7</v>
      </c>
      <c r="AG45" s="65"/>
      <c r="AH45" s="64"/>
      <c r="AI45" s="61"/>
      <c r="AJ45" s="63"/>
      <c r="AK45" s="62"/>
      <c r="AL45" s="60"/>
      <c r="AM45" s="66"/>
      <c r="AN45" s="61"/>
      <c r="AO45" s="60"/>
      <c r="AU45" s="218"/>
      <c r="AV45" s="164"/>
      <c r="AW45" s="136"/>
      <c r="AX45" s="136"/>
      <c r="AY45" s="136"/>
      <c r="AZ45" s="136"/>
      <c r="BA45" s="136"/>
      <c r="BB45" s="136"/>
      <c r="BC45" s="136"/>
      <c r="BD45" s="136"/>
      <c r="BE45" s="136"/>
      <c r="BF45" s="136"/>
      <c r="BG45" s="136"/>
      <c r="BH45" s="136"/>
      <c r="BI45" s="136"/>
      <c r="BJ45" s="136"/>
      <c r="BK45" s="153"/>
      <c r="BL45" s="153"/>
      <c r="BM45" s="153"/>
      <c r="BN45" s="153"/>
      <c r="BO45" s="153"/>
      <c r="BP45" s="153"/>
      <c r="BQ45" s="153"/>
      <c r="BR45" s="153"/>
      <c r="BS45" s="147"/>
      <c r="BT45" s="147"/>
      <c r="BU45" s="147"/>
      <c r="BV45" s="147"/>
      <c r="BW45" s="133"/>
      <c r="BX45" s="133"/>
      <c r="CD45" s="148"/>
      <c r="CE45" s="155"/>
    </row>
    <row r="46" spans="3:83" ht="9.9499999999999993" customHeight="1" thickBot="1" x14ac:dyDescent="0.2">
      <c r="C46" s="156"/>
      <c r="D46" s="137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53"/>
      <c r="T46" s="153"/>
      <c r="U46" s="153"/>
      <c r="V46" s="153"/>
      <c r="W46" s="153"/>
      <c r="X46" s="153"/>
      <c r="Y46" s="153"/>
      <c r="Z46" s="153"/>
      <c r="AA46" s="147"/>
      <c r="AB46" s="147"/>
      <c r="AC46" s="147"/>
      <c r="AD46" s="147"/>
      <c r="AE46" s="133"/>
      <c r="AF46" s="133"/>
      <c r="AU46" s="218"/>
      <c r="AV46" s="164"/>
      <c r="AW46" s="136"/>
      <c r="AX46" s="136"/>
      <c r="AY46" s="136"/>
      <c r="AZ46" s="136"/>
      <c r="BA46" s="136"/>
      <c r="BB46" s="136"/>
      <c r="BC46" s="136"/>
      <c r="BD46" s="136"/>
      <c r="BE46" s="136"/>
      <c r="BF46" s="136"/>
      <c r="BG46" s="136"/>
      <c r="BH46" s="136"/>
      <c r="BI46" s="136"/>
      <c r="BJ46" s="136"/>
      <c r="BK46" s="153"/>
      <c r="BL46" s="153"/>
      <c r="BM46" s="153"/>
      <c r="BN46" s="153"/>
      <c r="BO46" s="153"/>
      <c r="BP46" s="153"/>
      <c r="BQ46" s="153"/>
      <c r="BR46" s="153"/>
      <c r="BS46" s="147"/>
      <c r="BT46" s="147"/>
      <c r="BU46" s="147"/>
      <c r="BV46" s="147"/>
      <c r="BW46" s="133"/>
      <c r="BX46" s="133"/>
      <c r="CD46" s="148"/>
      <c r="CE46" s="155"/>
    </row>
    <row r="47" spans="3:83" ht="9.9499999999999993" customHeight="1" x14ac:dyDescent="0.15">
      <c r="C47" s="478" t="s">
        <v>149</v>
      </c>
      <c r="D47" s="479"/>
      <c r="E47" s="431" t="str">
        <f>C49</f>
        <v>尾崎　慎</v>
      </c>
      <c r="F47" s="393"/>
      <c r="G47" s="393"/>
      <c r="H47" s="394"/>
      <c r="I47" s="392" t="str">
        <f>C52</f>
        <v>長野絢一</v>
      </c>
      <c r="J47" s="393"/>
      <c r="K47" s="393"/>
      <c r="L47" s="394"/>
      <c r="M47" s="392" t="str">
        <f>C55</f>
        <v>伊丹槙一郎</v>
      </c>
      <c r="N47" s="393"/>
      <c r="O47" s="393"/>
      <c r="P47" s="394"/>
      <c r="Q47" s="392" t="str">
        <f>C58</f>
        <v>長原芽美</v>
      </c>
      <c r="R47" s="393"/>
      <c r="S47" s="393"/>
      <c r="T47" s="394"/>
      <c r="U47" s="392" t="str">
        <f>C61</f>
        <v>合田雄太</v>
      </c>
      <c r="V47" s="393"/>
      <c r="W47" s="393"/>
      <c r="X47" s="393"/>
      <c r="Y47" s="392" t="str">
        <f>C64</f>
        <v>加地龍太</v>
      </c>
      <c r="Z47" s="393"/>
      <c r="AA47" s="393"/>
      <c r="AB47" s="482"/>
      <c r="AC47" s="395" t="s">
        <v>1</v>
      </c>
      <c r="AD47" s="396"/>
      <c r="AE47" s="396"/>
      <c r="AF47" s="397"/>
      <c r="AG47" s="92"/>
      <c r="AH47" s="378" t="s">
        <v>3</v>
      </c>
      <c r="AI47" s="379"/>
      <c r="AJ47" s="372" t="s">
        <v>4</v>
      </c>
      <c r="AK47" s="374"/>
      <c r="AL47" s="373"/>
      <c r="AM47" s="375" t="s">
        <v>5</v>
      </c>
      <c r="AN47" s="376"/>
      <c r="AO47" s="377"/>
      <c r="AU47" s="218"/>
      <c r="AV47" s="164"/>
      <c r="AW47" s="136"/>
      <c r="AX47" s="136"/>
      <c r="AY47" s="136"/>
      <c r="AZ47" s="136"/>
      <c r="BA47" s="136"/>
      <c r="BB47" s="136"/>
      <c r="BC47" s="136"/>
      <c r="BD47" s="136"/>
      <c r="BE47" s="136"/>
      <c r="BF47" s="136"/>
      <c r="BG47" s="136"/>
      <c r="BH47" s="136"/>
      <c r="BI47" s="136"/>
      <c r="BJ47" s="136"/>
      <c r="BK47" s="153"/>
      <c r="BL47" s="153"/>
      <c r="BM47" s="153"/>
      <c r="BN47" s="153"/>
      <c r="BO47" s="153"/>
      <c r="BP47" s="153"/>
      <c r="BQ47" s="153"/>
      <c r="BR47" s="153"/>
      <c r="BS47" s="147"/>
      <c r="BT47" s="147"/>
      <c r="BU47" s="147"/>
      <c r="BV47" s="147"/>
      <c r="BW47" s="133"/>
      <c r="BX47" s="133"/>
      <c r="CD47" s="148"/>
      <c r="CE47" s="155"/>
    </row>
    <row r="48" spans="3:83" ht="9.9499999999999993" customHeight="1" thickBot="1" x14ac:dyDescent="0.2">
      <c r="C48" s="480"/>
      <c r="D48" s="481"/>
      <c r="E48" s="423" t="str">
        <f>C50</f>
        <v>堀江かいと</v>
      </c>
      <c r="F48" s="424"/>
      <c r="G48" s="424"/>
      <c r="H48" s="425"/>
      <c r="I48" s="426" t="str">
        <f>C53</f>
        <v>田岡勇人</v>
      </c>
      <c r="J48" s="424"/>
      <c r="K48" s="424"/>
      <c r="L48" s="425"/>
      <c r="M48" s="426" t="str">
        <f>C56</f>
        <v>伊藤洸弥</v>
      </c>
      <c r="N48" s="424"/>
      <c r="O48" s="424"/>
      <c r="P48" s="425"/>
      <c r="Q48" s="426" t="str">
        <f>C59</f>
        <v>高橋善子</v>
      </c>
      <c r="R48" s="424"/>
      <c r="S48" s="424"/>
      <c r="T48" s="425"/>
      <c r="U48" s="426" t="str">
        <f>C62</f>
        <v>山本健太</v>
      </c>
      <c r="V48" s="424"/>
      <c r="W48" s="424"/>
      <c r="X48" s="424"/>
      <c r="Y48" s="426" t="str">
        <f>C65</f>
        <v>高木達也</v>
      </c>
      <c r="Z48" s="424"/>
      <c r="AA48" s="424"/>
      <c r="AB48" s="483"/>
      <c r="AC48" s="389" t="s">
        <v>2</v>
      </c>
      <c r="AD48" s="390"/>
      <c r="AE48" s="390"/>
      <c r="AF48" s="391"/>
      <c r="AG48" s="92"/>
      <c r="AH48" s="184" t="s">
        <v>6</v>
      </c>
      <c r="AI48" s="185" t="s">
        <v>7</v>
      </c>
      <c r="AJ48" s="184" t="s">
        <v>22</v>
      </c>
      <c r="AK48" s="185" t="s">
        <v>8</v>
      </c>
      <c r="AL48" s="186" t="s">
        <v>9</v>
      </c>
      <c r="AM48" s="100" t="s">
        <v>22</v>
      </c>
      <c r="AN48" s="185" t="s">
        <v>8</v>
      </c>
      <c r="AO48" s="186" t="s">
        <v>9</v>
      </c>
      <c r="AU48" s="218"/>
      <c r="AV48" s="164"/>
      <c r="AW48" s="136"/>
      <c r="AX48" s="136"/>
      <c r="AY48" s="136"/>
      <c r="AZ48" s="136"/>
      <c r="BA48" s="136"/>
      <c r="BB48" s="136"/>
      <c r="BC48" s="136"/>
      <c r="BD48" s="136"/>
      <c r="BE48" s="136"/>
      <c r="BF48" s="136"/>
      <c r="BG48" s="136"/>
      <c r="BH48" s="136"/>
      <c r="BI48" s="136"/>
      <c r="BJ48" s="136"/>
      <c r="BK48" s="153"/>
      <c r="BL48" s="153"/>
      <c r="BM48" s="153"/>
      <c r="BN48" s="153"/>
      <c r="BO48" s="153"/>
      <c r="BP48" s="153"/>
      <c r="BQ48" s="153"/>
      <c r="BR48" s="153"/>
      <c r="BS48" s="147"/>
      <c r="BT48" s="147"/>
      <c r="BU48" s="147"/>
      <c r="BV48" s="147"/>
      <c r="BW48" s="133"/>
      <c r="BX48" s="133"/>
      <c r="CD48" s="148"/>
      <c r="CE48" s="155"/>
    </row>
    <row r="49" spans="3:83" ht="9.9499999999999993" customHeight="1" x14ac:dyDescent="0.15">
      <c r="C49" s="299" t="s">
        <v>47</v>
      </c>
      <c r="D49" s="300" t="s">
        <v>0</v>
      </c>
      <c r="E49" s="473"/>
      <c r="F49" s="474"/>
      <c r="G49" s="474"/>
      <c r="H49" s="475"/>
      <c r="I49" s="36">
        <v>20</v>
      </c>
      <c r="J49" s="77" t="str">
        <f>IF(I49="","","-")</f>
        <v>-</v>
      </c>
      <c r="K49" s="84">
        <v>22</v>
      </c>
      <c r="L49" s="362" t="str">
        <f>IF(I49&lt;&gt;"",IF(I49&gt;K49,IF(I50&gt;K50,"○",IF(I51&gt;K51,"○","×")),IF(I50&gt;K50,IF(I51&gt;K51,"○","×"),"×")),"")</f>
        <v>×</v>
      </c>
      <c r="M49" s="36">
        <v>10</v>
      </c>
      <c r="N49" s="99" t="str">
        <f t="shared" ref="N49:N54" si="8">IF(M49="","","-")</f>
        <v>-</v>
      </c>
      <c r="O49" s="98">
        <v>21</v>
      </c>
      <c r="P49" s="362" t="str">
        <f>IF(M49&lt;&gt;"",IF(M49&gt;O49,IF(M50&gt;O50,"○",IF(M51&gt;O51,"○","×")),IF(M50&gt;O50,IF(M51&gt;O51,"○","×"),"×")),"")</f>
        <v>×</v>
      </c>
      <c r="Q49" s="36">
        <v>14</v>
      </c>
      <c r="R49" s="99" t="str">
        <f t="shared" ref="R49:R57" si="9">IF(Q49="","","-")</f>
        <v>-</v>
      </c>
      <c r="S49" s="98">
        <v>21</v>
      </c>
      <c r="T49" s="362" t="str">
        <f>IF(Q49&lt;&gt;"",IF(Q49&gt;S49,IF(Q50&gt;S50,"○",IF(Q51&gt;S51,"○","×")),IF(Q50&gt;S50,IF(Q51&gt;S51,"○","×"),"×")),"")</f>
        <v>×</v>
      </c>
      <c r="U49" s="36">
        <v>16</v>
      </c>
      <c r="V49" s="99" t="str">
        <f t="shared" ref="V49:V60" si="10">IF(U49="","","-")</f>
        <v>-</v>
      </c>
      <c r="W49" s="98">
        <v>21</v>
      </c>
      <c r="X49" s="380" t="str">
        <f>IF(U49&lt;&gt;"",IF(U49&gt;W49,IF(U50&gt;W50,"○",IF(U51&gt;W51,"○","×")),IF(U50&gt;W50,IF(U51&gt;W51,"○","×"),"×")),"")</f>
        <v>×</v>
      </c>
      <c r="Y49" s="36">
        <v>6</v>
      </c>
      <c r="Z49" s="99" t="str">
        <f t="shared" ref="Z49:Z63" si="11">IF(Y49="","","-")</f>
        <v>-</v>
      </c>
      <c r="AA49" s="98">
        <v>21</v>
      </c>
      <c r="AB49" s="380" t="str">
        <f>IF(Y49&lt;&gt;"",IF(Y49&gt;AA49,IF(Y50&gt;AA50,"○",IF(Y51&gt;AA51,"○","×")),IF(Y50&gt;AA50,IF(Y51&gt;AA51,"○","×"),"×")),"")</f>
        <v>×</v>
      </c>
      <c r="AC49" s="500">
        <f>RANK(AQ50,$AQ$49:$AQ$65)</f>
        <v>6</v>
      </c>
      <c r="AD49" s="501"/>
      <c r="AE49" s="501"/>
      <c r="AF49" s="502"/>
      <c r="AG49" s="92"/>
      <c r="AH49" s="75"/>
      <c r="AI49" s="71"/>
      <c r="AJ49" s="74"/>
      <c r="AK49" s="73"/>
      <c r="AL49" s="70"/>
      <c r="AM49" s="76"/>
      <c r="AN49" s="71"/>
      <c r="AO49" s="70"/>
      <c r="AU49" s="218"/>
      <c r="AV49" s="164"/>
      <c r="AW49" s="136"/>
      <c r="AX49" s="136"/>
      <c r="AY49" s="136"/>
      <c r="AZ49" s="136"/>
      <c r="BA49" s="136"/>
      <c r="BB49" s="136"/>
      <c r="BC49" s="136"/>
      <c r="BD49" s="136"/>
      <c r="BE49" s="136"/>
      <c r="BF49" s="136"/>
      <c r="BG49" s="136"/>
      <c r="BH49" s="136"/>
      <c r="BI49" s="136"/>
      <c r="BJ49" s="136"/>
      <c r="BK49" s="153"/>
      <c r="BL49" s="153"/>
      <c r="BM49" s="153"/>
      <c r="BN49" s="153"/>
      <c r="BO49" s="153"/>
      <c r="BP49" s="153"/>
      <c r="BQ49" s="153"/>
      <c r="BR49" s="153"/>
      <c r="BS49" s="147"/>
      <c r="BT49" s="147"/>
      <c r="BU49" s="147"/>
      <c r="BV49" s="147"/>
      <c r="BW49" s="133"/>
      <c r="BX49" s="133"/>
      <c r="CD49" s="148"/>
      <c r="CE49" s="155"/>
    </row>
    <row r="50" spans="3:83" ht="9.9499999999999993" customHeight="1" x14ac:dyDescent="0.15">
      <c r="C50" s="299" t="s">
        <v>46</v>
      </c>
      <c r="D50" s="301" t="s">
        <v>0</v>
      </c>
      <c r="E50" s="476"/>
      <c r="F50" s="462"/>
      <c r="G50" s="462"/>
      <c r="H50" s="469"/>
      <c r="I50" s="36">
        <v>22</v>
      </c>
      <c r="J50" s="77" t="str">
        <f>IF(I50="","","-")</f>
        <v>-</v>
      </c>
      <c r="K50" s="97">
        <v>24</v>
      </c>
      <c r="L50" s="352"/>
      <c r="M50" s="36">
        <v>19</v>
      </c>
      <c r="N50" s="77" t="str">
        <f t="shared" si="8"/>
        <v>-</v>
      </c>
      <c r="O50" s="84">
        <v>21</v>
      </c>
      <c r="P50" s="352"/>
      <c r="Q50" s="36">
        <v>11</v>
      </c>
      <c r="R50" s="77" t="str">
        <f t="shared" si="9"/>
        <v>-</v>
      </c>
      <c r="S50" s="84">
        <v>21</v>
      </c>
      <c r="T50" s="352"/>
      <c r="U50" s="36">
        <v>14</v>
      </c>
      <c r="V50" s="77" t="str">
        <f t="shared" si="10"/>
        <v>-</v>
      </c>
      <c r="W50" s="84">
        <v>21</v>
      </c>
      <c r="X50" s="381"/>
      <c r="Y50" s="36">
        <v>18</v>
      </c>
      <c r="Z50" s="77" t="str">
        <f t="shared" si="11"/>
        <v>-</v>
      </c>
      <c r="AA50" s="84">
        <v>21</v>
      </c>
      <c r="AB50" s="381"/>
      <c r="AC50" s="503"/>
      <c r="AD50" s="504"/>
      <c r="AE50" s="504"/>
      <c r="AF50" s="505"/>
      <c r="AG50" s="83"/>
      <c r="AH50" s="75">
        <f>COUNTIF(E49:AB51,"○")</f>
        <v>0</v>
      </c>
      <c r="AI50" s="71">
        <f>COUNTIF(E49:AB51,"×")</f>
        <v>5</v>
      </c>
      <c r="AJ50" s="74">
        <f>(IF((E49&gt;G49),1,0))+(IF((E50&gt;G50),1,0))+(IF((E51&gt;G51),1,0))+(IF((I49&gt;K49),1,0))+(IF((I50&gt;K50),1,0))+(IF((I51&gt;K51),1,0))+(IF((M49&gt;O49),1,0))+(IF((M50&gt;O50),1,0))+(IF((M51&gt;O51),1,0))+(IF((Q49&gt;S49),1,0))+(IF((Q50&gt;S50),1,0))+(IF((Q51&gt;S51),1,0))+(IF((U49&gt;W49),1,0))+(IF((U50&gt;W50),1,0))+(IF((U51&gt;W51),1,0))+(IF((Y49&gt;AA49),1,0))+(IF((Y50&gt;AA50),1,0))+(IF((Y51&gt;AA51),1,0))</f>
        <v>0</v>
      </c>
      <c r="AK50" s="73">
        <f>(IF((E49&lt;G49),1,0))+(IF((E50&lt;G50),1,0))+(IF((E51&lt;G51),1,0))+(IF((I49&lt;K49),1,0))+(IF((I50&lt;K50),1,0))+(IF((I51&lt;K51),1,0))+(IF((M49&lt;O49),1,0))+(IF((M50&lt;O50),1,0))+(IF((M51&lt;O51),1,0))+(IF((Q49&lt;S49),1,0))+(IF((Q50&lt;S50),1,0))+(IF((Q51&lt;S51),1,0))+(IF((U49&lt;W49),1,0))+(IF((U50&lt;W50),1,0))+(IF((U51&lt;W51),1,0))+(IF((Y49&lt;AA49),1,0))+(IF((Y50&lt;AA50),1,0))+(IF((Y51&lt;AA51),1,0))</f>
        <v>10</v>
      </c>
      <c r="AL50" s="72">
        <f>AJ50-AK50</f>
        <v>-10</v>
      </c>
      <c r="AM50" s="76">
        <f>SUM(E49:E51,I49:I51,M49:M51,Q49:Q51,U49:U51,Y49:Y51)</f>
        <v>150</v>
      </c>
      <c r="AN50" s="71">
        <f>SUM(G49:G51,K49:K51,O49:O51,S49:S51,W49:W51,AA49:AA51)</f>
        <v>214</v>
      </c>
      <c r="AO50" s="70">
        <f>AM50-AN50</f>
        <v>-64</v>
      </c>
      <c r="AQ50" s="133">
        <f>(AH50-AI50)*1000+(AL50)*100+AO50</f>
        <v>-6064</v>
      </c>
      <c r="AU50" s="218"/>
      <c r="AV50" s="164"/>
      <c r="AW50" s="136"/>
      <c r="AX50" s="136"/>
      <c r="AY50" s="136"/>
      <c r="AZ50" s="136"/>
      <c r="BA50" s="136"/>
      <c r="BB50" s="136"/>
      <c r="BC50" s="136"/>
      <c r="BD50" s="136"/>
      <c r="BE50" s="136"/>
      <c r="BF50" s="136"/>
      <c r="BG50" s="136"/>
      <c r="BH50" s="136"/>
      <c r="BI50" s="136"/>
      <c r="BJ50" s="136"/>
      <c r="BK50" s="153"/>
      <c r="BL50" s="153"/>
      <c r="BM50" s="153"/>
      <c r="BN50" s="153"/>
      <c r="BO50" s="153"/>
      <c r="BP50" s="153"/>
      <c r="BQ50" s="153"/>
      <c r="BR50" s="153"/>
      <c r="BS50" s="147"/>
      <c r="BT50" s="147"/>
      <c r="BU50" s="147"/>
      <c r="BV50" s="147"/>
      <c r="BW50" s="133"/>
      <c r="BX50" s="133"/>
      <c r="CD50" s="148"/>
      <c r="CE50" s="155"/>
    </row>
    <row r="51" spans="3:83" ht="9.9499999999999993" customHeight="1" thickBot="1" x14ac:dyDescent="0.2">
      <c r="C51" s="302"/>
      <c r="D51" s="303"/>
      <c r="E51" s="477"/>
      <c r="F51" s="471"/>
      <c r="G51" s="471"/>
      <c r="H51" s="472"/>
      <c r="I51" s="45"/>
      <c r="J51" s="77" t="str">
        <f>IF(I51="","","-")</f>
        <v/>
      </c>
      <c r="K51" s="93"/>
      <c r="L51" s="353"/>
      <c r="M51" s="45"/>
      <c r="N51" s="94" t="str">
        <f t="shared" si="8"/>
        <v/>
      </c>
      <c r="O51" s="93"/>
      <c r="P51" s="352"/>
      <c r="Q51" s="36"/>
      <c r="R51" s="77" t="str">
        <f t="shared" si="9"/>
        <v/>
      </c>
      <c r="S51" s="84"/>
      <c r="T51" s="352"/>
      <c r="U51" s="36"/>
      <c r="V51" s="77" t="str">
        <f t="shared" si="10"/>
        <v/>
      </c>
      <c r="W51" s="84"/>
      <c r="X51" s="381"/>
      <c r="Y51" s="36"/>
      <c r="Z51" s="77" t="str">
        <f t="shared" si="11"/>
        <v/>
      </c>
      <c r="AA51" s="84"/>
      <c r="AB51" s="381"/>
      <c r="AC51" s="34">
        <f>AH50</f>
        <v>0</v>
      </c>
      <c r="AD51" s="33" t="s">
        <v>10</v>
      </c>
      <c r="AE51" s="33">
        <f>AI50</f>
        <v>5</v>
      </c>
      <c r="AF51" s="32" t="s">
        <v>7</v>
      </c>
      <c r="AG51" s="92"/>
      <c r="AH51" s="75"/>
      <c r="AI51" s="71"/>
      <c r="AJ51" s="74"/>
      <c r="AK51" s="73"/>
      <c r="AL51" s="70"/>
      <c r="AM51" s="76"/>
      <c r="AN51" s="71"/>
      <c r="AO51" s="70"/>
      <c r="AU51" s="218"/>
      <c r="AV51" s="164"/>
      <c r="AW51" s="136"/>
      <c r="AX51" s="136"/>
      <c r="AY51" s="136"/>
      <c r="AZ51" s="136"/>
      <c r="BA51" s="136"/>
      <c r="BB51" s="136"/>
      <c r="BC51" s="136"/>
      <c r="BD51" s="136"/>
      <c r="BE51" s="136"/>
      <c r="BF51" s="136"/>
      <c r="BG51" s="136"/>
      <c r="BH51" s="136"/>
      <c r="BI51" s="136"/>
      <c r="BJ51" s="136"/>
      <c r="BK51" s="153"/>
      <c r="BL51" s="153"/>
      <c r="BM51" s="153"/>
      <c r="BN51" s="153"/>
      <c r="BO51" s="153"/>
      <c r="BP51" s="153"/>
      <c r="BQ51" s="153"/>
      <c r="BR51" s="153"/>
      <c r="BS51" s="147"/>
      <c r="BT51" s="147"/>
      <c r="BU51" s="147"/>
      <c r="BV51" s="147"/>
      <c r="BW51" s="133"/>
      <c r="BX51" s="133"/>
      <c r="CD51" s="148"/>
      <c r="CE51" s="155"/>
    </row>
    <row r="52" spans="3:83" ht="9.9499999999999993" customHeight="1" x14ac:dyDescent="0.15">
      <c r="C52" s="304" t="s">
        <v>122</v>
      </c>
      <c r="D52" s="300" t="s">
        <v>127</v>
      </c>
      <c r="E52" s="79">
        <f>IF(K49="","",K49)</f>
        <v>22</v>
      </c>
      <c r="F52" s="77" t="str">
        <f t="shared" ref="F52:F66" si="12">IF(E52="","","-")</f>
        <v>-</v>
      </c>
      <c r="G52" s="188">
        <f>IF(I49="","",I49)</f>
        <v>20</v>
      </c>
      <c r="H52" s="369" t="str">
        <f>IF(L49="","",IF(L49="○","×",IF(L49="×","○")))</f>
        <v>○</v>
      </c>
      <c r="I52" s="458"/>
      <c r="J52" s="459"/>
      <c r="K52" s="459"/>
      <c r="L52" s="468"/>
      <c r="M52" s="36">
        <v>14</v>
      </c>
      <c r="N52" s="77" t="str">
        <f t="shared" si="8"/>
        <v>-</v>
      </c>
      <c r="O52" s="84">
        <v>21</v>
      </c>
      <c r="P52" s="364" t="str">
        <f>IF(M52&lt;&gt;"",IF(M52&gt;O52,IF(M53&gt;O53,"○",IF(M54&gt;O54,"○","×")),IF(M53&gt;O53,IF(M54&gt;O54,"○","×"),"×")),"")</f>
        <v>×</v>
      </c>
      <c r="Q52" s="41">
        <v>16</v>
      </c>
      <c r="R52" s="80" t="str">
        <f t="shared" si="9"/>
        <v>-</v>
      </c>
      <c r="S52" s="85">
        <v>21</v>
      </c>
      <c r="T52" s="364" t="str">
        <f>IF(Q52&lt;&gt;"",IF(Q52&gt;S52,IF(Q53&gt;S53,"○",IF(Q54&gt;S54,"○","×")),IF(Q53&gt;S53,IF(Q54&gt;S54,"○","×"),"×")),"")</f>
        <v>○</v>
      </c>
      <c r="U52" s="41">
        <v>19</v>
      </c>
      <c r="V52" s="80" t="str">
        <f t="shared" si="10"/>
        <v>-</v>
      </c>
      <c r="W52" s="85">
        <v>21</v>
      </c>
      <c r="X52" s="508" t="str">
        <f>IF(U52&lt;&gt;"",IF(U52&gt;W52,IF(U53&gt;W53,"○",IF(U54&gt;W54,"○","×")),IF(U53&gt;W53,IF(U54&gt;W54,"○","×"),"×")),"")</f>
        <v>×</v>
      </c>
      <c r="Y52" s="41">
        <v>11</v>
      </c>
      <c r="Z52" s="80" t="str">
        <f t="shared" si="11"/>
        <v>-</v>
      </c>
      <c r="AA52" s="85">
        <v>21</v>
      </c>
      <c r="AB52" s="508" t="str">
        <f>IF(Y52&lt;&gt;"",IF(Y52&gt;AA52,IF(Y53&gt;AA53,"○",IF(Y54&gt;AA54,"○","×")),IF(Y53&gt;AA53,IF(Y54&gt;AA54,"○","×"),"×")),"")</f>
        <v>×</v>
      </c>
      <c r="AC52" s="500">
        <f>RANK(AQ53,$AQ$49:$AQ$65)</f>
        <v>4</v>
      </c>
      <c r="AD52" s="501"/>
      <c r="AE52" s="501"/>
      <c r="AF52" s="502"/>
      <c r="AG52" s="92"/>
      <c r="AH52" s="90"/>
      <c r="AI52" s="87"/>
      <c r="AJ52" s="89"/>
      <c r="AK52" s="88"/>
      <c r="AL52" s="86"/>
      <c r="AM52" s="91"/>
      <c r="AN52" s="87"/>
      <c r="AO52" s="86"/>
      <c r="AU52" s="218"/>
      <c r="AV52" s="164"/>
      <c r="AW52" s="136"/>
      <c r="AX52" s="136"/>
      <c r="AY52" s="136"/>
      <c r="AZ52" s="136"/>
      <c r="BA52" s="136"/>
      <c r="BB52" s="136"/>
      <c r="BC52" s="136"/>
      <c r="BD52" s="136"/>
      <c r="BE52" s="136"/>
      <c r="BF52" s="136"/>
      <c r="BG52" s="136"/>
      <c r="BH52" s="136"/>
      <c r="BI52" s="136"/>
      <c r="BJ52" s="136"/>
      <c r="BK52" s="153"/>
      <c r="BL52" s="153"/>
      <c r="BM52" s="153"/>
      <c r="BN52" s="153"/>
      <c r="BO52" s="153"/>
      <c r="BP52" s="153"/>
      <c r="BQ52" s="153"/>
      <c r="BR52" s="153"/>
      <c r="BS52" s="147"/>
      <c r="BT52" s="147"/>
      <c r="BU52" s="147"/>
      <c r="BV52" s="147"/>
      <c r="BW52" s="133"/>
      <c r="BX52" s="133"/>
      <c r="CD52" s="148"/>
      <c r="CE52" s="155"/>
    </row>
    <row r="53" spans="3:83" ht="9.9499999999999993" customHeight="1" x14ac:dyDescent="0.15">
      <c r="C53" s="304" t="s">
        <v>121</v>
      </c>
      <c r="D53" s="301" t="s">
        <v>127</v>
      </c>
      <c r="E53" s="79">
        <f>IF(K50="","",K50)</f>
        <v>24</v>
      </c>
      <c r="F53" s="77" t="str">
        <f t="shared" si="12"/>
        <v>-</v>
      </c>
      <c r="G53" s="188">
        <f>IF(I50="","",I50)</f>
        <v>22</v>
      </c>
      <c r="H53" s="370" t="str">
        <f>IF(J50="","",J50)</f>
        <v>-</v>
      </c>
      <c r="I53" s="461"/>
      <c r="J53" s="462"/>
      <c r="K53" s="462"/>
      <c r="L53" s="469"/>
      <c r="M53" s="36">
        <v>17</v>
      </c>
      <c r="N53" s="77" t="str">
        <f t="shared" si="8"/>
        <v>-</v>
      </c>
      <c r="O53" s="84">
        <v>21</v>
      </c>
      <c r="P53" s="352"/>
      <c r="Q53" s="36">
        <v>22</v>
      </c>
      <c r="R53" s="77" t="str">
        <f t="shared" si="9"/>
        <v>-</v>
      </c>
      <c r="S53" s="84">
        <v>20</v>
      </c>
      <c r="T53" s="352"/>
      <c r="U53" s="36">
        <v>21</v>
      </c>
      <c r="V53" s="77" t="str">
        <f t="shared" si="10"/>
        <v>-</v>
      </c>
      <c r="W53" s="84">
        <v>19</v>
      </c>
      <c r="X53" s="381"/>
      <c r="Y53" s="36">
        <v>21</v>
      </c>
      <c r="Z53" s="77" t="str">
        <f t="shared" si="11"/>
        <v>-</v>
      </c>
      <c r="AA53" s="84">
        <v>15</v>
      </c>
      <c r="AB53" s="381"/>
      <c r="AC53" s="503"/>
      <c r="AD53" s="504"/>
      <c r="AE53" s="504"/>
      <c r="AF53" s="505"/>
      <c r="AG53" s="83"/>
      <c r="AH53" s="75">
        <f>COUNTIF(E52:AB54,"○")</f>
        <v>2</v>
      </c>
      <c r="AI53" s="71">
        <f>COUNTIF(E52:AB54,"×")</f>
        <v>3</v>
      </c>
      <c r="AJ53" s="74">
        <f>(IF((E52&gt;G52),1,0))+(IF((E53&gt;G53),1,0))+(IF((E54&gt;G54),1,0))+(IF((I52&gt;K52),1,0))+(IF((I53&gt;K53),1,0))+(IF((I54&gt;K54),1,0))+(IF((M52&gt;O52),1,0))+(IF((M53&gt;O53),1,0))+(IF((M54&gt;O54),1,0))+(IF((Q52&gt;S52),1,0))+(IF((Q53&gt;S53),1,0))+(IF((Q54&gt;S54),1,0))+(IF((U52&gt;W52),1,0))+(IF((U53&gt;W53),1,0))+(IF((U54&gt;W54),1,0))+(IF((Y52&gt;AA52),1,0))+(IF((Y53&gt;AA53),1,0))+(IF((Y54&gt;AA54),1,0))</f>
        <v>6</v>
      </c>
      <c r="AK53" s="73">
        <f>(IF((E52&lt;G52),1,0))+(IF((E53&lt;G53),1,0))+(IF((E54&lt;G54),1,0))+(IF((I52&lt;K52),1,0))+(IF((I53&lt;K53),1,0))+(IF((I54&lt;K54),1,0))+(IF((M52&lt;O52),1,0))+(IF((M53&lt;O53),1,0))+(IF((M54&lt;O54),1,0))+(IF((Q52&lt;S52),1,0))+(IF((Q53&lt;S53),1,0))+(IF((Q54&lt;S54),1,0))+(IF((U52&lt;W52),1,0))+(IF((U53&lt;W53),1,0))+(IF((U54&lt;W54),1,0))+(IF((Y52&lt;AA52),1,0))+(IF((Y53&lt;AA53),1,0))+(IF((Y54&lt;AA54),1,0))</f>
        <v>7</v>
      </c>
      <c r="AL53" s="72">
        <f>AJ53-AK53</f>
        <v>-1</v>
      </c>
      <c r="AM53" s="76">
        <f>SUM(E52:E54,I52:I54,M52:M54,Q52:Q54,U52:U54,Y52:Y54)</f>
        <v>241</v>
      </c>
      <c r="AN53" s="71">
        <f>SUM(G52:G54,K52:K54,O52:O54,S52:S54,W52:W54,AA52:AA54)</f>
        <v>263</v>
      </c>
      <c r="AO53" s="70">
        <f>AM53-AN53</f>
        <v>-22</v>
      </c>
      <c r="AQ53" s="133">
        <f>(AH53-AI53)*1000+(AL53)*100+AO53</f>
        <v>-1122</v>
      </c>
      <c r="AU53" s="218"/>
      <c r="AV53" s="164"/>
      <c r="AW53" s="136"/>
      <c r="AX53" s="136"/>
      <c r="AY53" s="136"/>
      <c r="AZ53" s="136"/>
      <c r="BA53" s="136"/>
      <c r="BB53" s="136"/>
      <c r="BC53" s="136"/>
      <c r="BD53" s="136"/>
      <c r="BE53" s="136"/>
      <c r="BF53" s="136"/>
      <c r="BG53" s="136"/>
      <c r="BH53" s="136"/>
      <c r="BI53" s="136"/>
      <c r="BJ53" s="136"/>
      <c r="BK53" s="153"/>
      <c r="BL53" s="153"/>
      <c r="BM53" s="153"/>
      <c r="BN53" s="153"/>
      <c r="BO53" s="153"/>
      <c r="BP53" s="153"/>
      <c r="BQ53" s="153"/>
      <c r="BR53" s="153"/>
      <c r="BS53" s="147"/>
      <c r="BT53" s="147"/>
      <c r="BU53" s="147"/>
      <c r="BV53" s="147"/>
      <c r="BW53" s="133"/>
      <c r="BX53" s="133"/>
      <c r="CD53" s="148"/>
      <c r="CE53" s="155"/>
    </row>
    <row r="54" spans="3:83" ht="9.9499999999999993" customHeight="1" thickBot="1" x14ac:dyDescent="0.2">
      <c r="C54" s="302"/>
      <c r="D54" s="305"/>
      <c r="E54" s="96" t="str">
        <f>IF(K51="","",K51)</f>
        <v/>
      </c>
      <c r="F54" s="77" t="str">
        <f t="shared" si="12"/>
        <v/>
      </c>
      <c r="G54" s="95" t="str">
        <f>IF(I51="","",I51)</f>
        <v/>
      </c>
      <c r="H54" s="467" t="str">
        <f>IF(J51="","",J51)</f>
        <v/>
      </c>
      <c r="I54" s="470"/>
      <c r="J54" s="471"/>
      <c r="K54" s="471"/>
      <c r="L54" s="472"/>
      <c r="M54" s="45"/>
      <c r="N54" s="77" t="str">
        <f t="shared" si="8"/>
        <v/>
      </c>
      <c r="O54" s="93"/>
      <c r="P54" s="353"/>
      <c r="Q54" s="45">
        <v>21</v>
      </c>
      <c r="R54" s="94" t="str">
        <f t="shared" si="9"/>
        <v>-</v>
      </c>
      <c r="S54" s="93">
        <v>18</v>
      </c>
      <c r="T54" s="353"/>
      <c r="U54" s="45">
        <v>21</v>
      </c>
      <c r="V54" s="94" t="str">
        <f t="shared" si="10"/>
        <v>-</v>
      </c>
      <c r="W54" s="93">
        <v>23</v>
      </c>
      <c r="X54" s="381"/>
      <c r="Y54" s="45">
        <v>12</v>
      </c>
      <c r="Z54" s="94" t="str">
        <f t="shared" si="11"/>
        <v>-</v>
      </c>
      <c r="AA54" s="93">
        <v>21</v>
      </c>
      <c r="AB54" s="381"/>
      <c r="AC54" s="34">
        <f>AH53</f>
        <v>2</v>
      </c>
      <c r="AD54" s="33" t="s">
        <v>10</v>
      </c>
      <c r="AE54" s="33">
        <f>AI53</f>
        <v>3</v>
      </c>
      <c r="AF54" s="32" t="s">
        <v>7</v>
      </c>
      <c r="AG54" s="92"/>
      <c r="AH54" s="64"/>
      <c r="AI54" s="61"/>
      <c r="AJ54" s="63"/>
      <c r="AK54" s="62"/>
      <c r="AL54" s="60"/>
      <c r="AM54" s="66"/>
      <c r="AN54" s="61"/>
      <c r="AO54" s="60"/>
      <c r="AU54" s="218"/>
      <c r="AV54" s="164"/>
      <c r="AW54" s="136"/>
      <c r="AX54" s="136"/>
      <c r="AY54" s="136"/>
      <c r="AZ54" s="136"/>
      <c r="BA54" s="136"/>
      <c r="BB54" s="136"/>
      <c r="BC54" s="136"/>
      <c r="BD54" s="136"/>
      <c r="BE54" s="136"/>
      <c r="BF54" s="136"/>
      <c r="BG54" s="136"/>
      <c r="BH54" s="136"/>
      <c r="BI54" s="136"/>
      <c r="BJ54" s="136"/>
      <c r="BK54" s="153"/>
      <c r="BL54" s="153"/>
      <c r="BM54" s="153"/>
      <c r="BN54" s="153"/>
      <c r="BO54" s="153"/>
      <c r="BP54" s="153"/>
      <c r="BQ54" s="153"/>
      <c r="BR54" s="153"/>
      <c r="BS54" s="147"/>
      <c r="BT54" s="147"/>
      <c r="BU54" s="147"/>
      <c r="BV54" s="147"/>
      <c r="BW54" s="133"/>
      <c r="BX54" s="133"/>
      <c r="CD54" s="148"/>
      <c r="CE54" s="155"/>
    </row>
    <row r="55" spans="3:83" ht="9.9499999999999993" customHeight="1" x14ac:dyDescent="0.15">
      <c r="C55" s="304" t="s">
        <v>214</v>
      </c>
      <c r="D55" s="301" t="s">
        <v>26</v>
      </c>
      <c r="E55" s="79">
        <f>IF(O49="","",O49)</f>
        <v>21</v>
      </c>
      <c r="F55" s="80" t="str">
        <f t="shared" si="12"/>
        <v>-</v>
      </c>
      <c r="G55" s="188">
        <f>IF(M49="","",M49)</f>
        <v>10</v>
      </c>
      <c r="H55" s="369" t="str">
        <f>IF(P49="","",IF(P49="○","×",IF(P49="×","○")))</f>
        <v>○</v>
      </c>
      <c r="I55" s="78">
        <f>IF(O52="","",O52)</f>
        <v>21</v>
      </c>
      <c r="J55" s="77" t="str">
        <f t="shared" ref="J55:J66" si="13">IF(I55="","","-")</f>
        <v>-</v>
      </c>
      <c r="K55" s="188">
        <f>IF(M52="","",M52)</f>
        <v>14</v>
      </c>
      <c r="L55" s="369" t="str">
        <f>IF(P52="","",IF(P52="○","×",IF(P52="×","○")))</f>
        <v>○</v>
      </c>
      <c r="M55" s="458"/>
      <c r="N55" s="459"/>
      <c r="O55" s="459"/>
      <c r="P55" s="468"/>
      <c r="Q55" s="36">
        <v>21</v>
      </c>
      <c r="R55" s="77" t="str">
        <f t="shared" si="9"/>
        <v>-</v>
      </c>
      <c r="S55" s="84">
        <v>18</v>
      </c>
      <c r="T55" s="352" t="str">
        <f>IF(Q55&lt;&gt;"",IF(Q55&gt;S55,IF(Q56&gt;S56,"○",IF(Q57&gt;S57,"○","×")),IF(Q56&gt;S56,IF(Q57&gt;S57,"○","×"),"×")),"")</f>
        <v>○</v>
      </c>
      <c r="U55" s="36">
        <v>21</v>
      </c>
      <c r="V55" s="77" t="str">
        <f t="shared" si="10"/>
        <v>-</v>
      </c>
      <c r="W55" s="84">
        <v>23</v>
      </c>
      <c r="X55" s="508" t="str">
        <f>IF(U55&lt;&gt;"",IF(U55&gt;W55,IF(U56&gt;W56,"○",IF(U57&gt;W57,"○","×")),IF(U56&gt;W56,IF(U57&gt;W57,"○","×"),"×")),"")</f>
        <v>○</v>
      </c>
      <c r="Y55" s="36">
        <v>19</v>
      </c>
      <c r="Z55" s="77" t="str">
        <f t="shared" si="11"/>
        <v>-</v>
      </c>
      <c r="AA55" s="84">
        <v>21</v>
      </c>
      <c r="AB55" s="508" t="str">
        <f>IF(Y55&lt;&gt;"",IF(Y55&gt;AA55,IF(Y56&gt;AA56,"○",IF(Y57&gt;AA57,"○","×")),IF(Y56&gt;AA56,IF(Y57&gt;AA57,"○","×"),"×")),"")</f>
        <v>×</v>
      </c>
      <c r="AC55" s="500">
        <f>RANK(AQ56,$AQ$49:$AQ$65)</f>
        <v>2</v>
      </c>
      <c r="AD55" s="501"/>
      <c r="AE55" s="501"/>
      <c r="AF55" s="502"/>
      <c r="AG55" s="92"/>
      <c r="AH55" s="75"/>
      <c r="AI55" s="71"/>
      <c r="AJ55" s="74"/>
      <c r="AK55" s="73"/>
      <c r="AL55" s="70"/>
      <c r="AM55" s="76"/>
      <c r="AN55" s="71"/>
      <c r="AO55" s="70"/>
      <c r="AU55" s="218"/>
      <c r="AV55" s="164"/>
      <c r="AW55" s="136"/>
      <c r="AX55" s="136"/>
      <c r="AY55" s="136"/>
      <c r="AZ55" s="136"/>
      <c r="BA55" s="136"/>
      <c r="BB55" s="136"/>
      <c r="BC55" s="136"/>
      <c r="BD55" s="136"/>
      <c r="BE55" s="136"/>
      <c r="BF55" s="136"/>
      <c r="BG55" s="136"/>
      <c r="BH55" s="136"/>
      <c r="BI55" s="136"/>
      <c r="BJ55" s="136"/>
      <c r="BK55" s="153"/>
      <c r="BL55" s="153"/>
      <c r="BM55" s="153"/>
      <c r="BN55" s="153"/>
      <c r="BO55" s="153"/>
      <c r="BP55" s="153"/>
      <c r="BQ55" s="153"/>
      <c r="BR55" s="153"/>
      <c r="BS55" s="147"/>
      <c r="BT55" s="147"/>
      <c r="BU55" s="147"/>
      <c r="BV55" s="147"/>
      <c r="BW55" s="133"/>
      <c r="BX55" s="133"/>
      <c r="CD55" s="148"/>
      <c r="CE55" s="155"/>
    </row>
    <row r="56" spans="3:83" ht="9.9499999999999993" customHeight="1" x14ac:dyDescent="0.15">
      <c r="C56" s="304" t="s">
        <v>49</v>
      </c>
      <c r="D56" s="301" t="s">
        <v>48</v>
      </c>
      <c r="E56" s="79">
        <f>IF(O50="","",O50)</f>
        <v>21</v>
      </c>
      <c r="F56" s="77" t="str">
        <f t="shared" si="12"/>
        <v>-</v>
      </c>
      <c r="G56" s="188">
        <f>IF(M50="","",M50)</f>
        <v>19</v>
      </c>
      <c r="H56" s="370" t="str">
        <f>IF(J53="","",J53)</f>
        <v/>
      </c>
      <c r="I56" s="78">
        <f>IF(O53="","",O53)</f>
        <v>21</v>
      </c>
      <c r="J56" s="77" t="str">
        <f t="shared" si="13"/>
        <v>-</v>
      </c>
      <c r="K56" s="188">
        <f>IF(M53="","",M53)</f>
        <v>17</v>
      </c>
      <c r="L56" s="370" t="str">
        <f>IF(N53="","",N53)</f>
        <v>-</v>
      </c>
      <c r="M56" s="461"/>
      <c r="N56" s="462"/>
      <c r="O56" s="462"/>
      <c r="P56" s="469"/>
      <c r="Q56" s="36">
        <v>19</v>
      </c>
      <c r="R56" s="77" t="str">
        <f t="shared" si="9"/>
        <v>-</v>
      </c>
      <c r="S56" s="84">
        <v>21</v>
      </c>
      <c r="T56" s="352"/>
      <c r="U56" s="36">
        <v>21</v>
      </c>
      <c r="V56" s="77" t="str">
        <f t="shared" si="10"/>
        <v>-</v>
      </c>
      <c r="W56" s="84">
        <v>9</v>
      </c>
      <c r="X56" s="381"/>
      <c r="Y56" s="36">
        <v>18</v>
      </c>
      <c r="Z56" s="77" t="str">
        <f t="shared" si="11"/>
        <v>-</v>
      </c>
      <c r="AA56" s="84">
        <v>21</v>
      </c>
      <c r="AB56" s="381"/>
      <c r="AC56" s="503"/>
      <c r="AD56" s="504"/>
      <c r="AE56" s="504"/>
      <c r="AF56" s="505"/>
      <c r="AG56" s="83"/>
      <c r="AH56" s="75">
        <f>COUNTIF(E55:AB57,"○")</f>
        <v>4</v>
      </c>
      <c r="AI56" s="71">
        <f>COUNTIF(E55:AB57,"×")</f>
        <v>1</v>
      </c>
      <c r="AJ56" s="74">
        <f>(IF((E55&gt;G55),1,0))+(IF((E56&gt;G56),1,0))+(IF((E57&gt;G57),1,0))+(IF((I55&gt;K55),1,0))+(IF((I56&gt;K56),1,0))+(IF((I57&gt;K57),1,0))+(IF((M55&gt;O55),1,0))+(IF((M56&gt;O56),1,0))+(IF((M57&gt;O57),1,0))+(IF((Q55&gt;S55),1,0))+(IF((Q56&gt;S56),1,0))+(IF((Q57&gt;S57),1,0))+(IF((U55&gt;W55),1,0))+(IF((U56&gt;W56),1,0))+(IF((U57&gt;W57),1,0))+(IF((Y55&gt;AA55),1,0))+(IF((Y56&gt;AA56),1,0))+(IF((Y57&gt;AA57),1,0))</f>
        <v>8</v>
      </c>
      <c r="AK56" s="73">
        <f>(IF((E55&lt;G55),1,0))+(IF((E56&lt;G56),1,0))+(IF((E57&lt;G57),1,0))+(IF((I55&lt;K55),1,0))+(IF((I56&lt;K56),1,0))+(IF((I57&lt;K57),1,0))+(IF((M55&lt;O55),1,0))+(IF((M56&lt;O56),1,0))+(IF((M57&lt;O57),1,0))+(IF((Q55&lt;S55),1,0))+(IF((Q56&lt;S56),1,0))+(IF((Q57&lt;S57),1,0))+(IF((U55&lt;W55),1,0))+(IF((U56&lt;W56),1,0))+(IF((U57&lt;W57),1,0))+(IF((Y55&lt;AA55),1,0))+(IF((Y56&lt;AA56),1,0))+(IF((Y57&lt;AA57),1,0))</f>
        <v>4</v>
      </c>
      <c r="AL56" s="72">
        <f>AJ56-AK56</f>
        <v>4</v>
      </c>
      <c r="AM56" s="76">
        <f>SUM(E55:E57,I55:I57,M55:M57,Q55:Q57,U55:U57,Y55:Y57)</f>
        <v>245</v>
      </c>
      <c r="AN56" s="71">
        <f>SUM(G55:G57,K55:K57,O55:O57,S55:S57,W55:W57,AA55:AA57)</f>
        <v>198</v>
      </c>
      <c r="AO56" s="70">
        <f>AM56-AN56</f>
        <v>47</v>
      </c>
      <c r="AQ56" s="133">
        <f>(AH56-AI56)*1000+(AL56)*100+AO56</f>
        <v>3447</v>
      </c>
      <c r="AU56" s="218"/>
      <c r="AV56" s="164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  <c r="BI56" s="136"/>
      <c r="BJ56" s="136"/>
      <c r="BK56" s="153"/>
      <c r="BL56" s="153"/>
      <c r="BM56" s="153"/>
      <c r="BN56" s="153"/>
      <c r="BO56" s="153"/>
      <c r="BP56" s="153"/>
      <c r="BQ56" s="153"/>
      <c r="BR56" s="153"/>
      <c r="BS56" s="147"/>
      <c r="BT56" s="147"/>
      <c r="BU56" s="147"/>
      <c r="BV56" s="147"/>
      <c r="BW56" s="133"/>
      <c r="BX56" s="133"/>
      <c r="CD56" s="148"/>
      <c r="CE56" s="155"/>
    </row>
    <row r="57" spans="3:83" ht="9.9499999999999993" customHeight="1" thickBot="1" x14ac:dyDescent="0.2">
      <c r="C57" s="302"/>
      <c r="D57" s="303"/>
      <c r="E57" s="79" t="str">
        <f>IF(O51="","",O51)</f>
        <v/>
      </c>
      <c r="F57" s="77" t="str">
        <f t="shared" si="12"/>
        <v/>
      </c>
      <c r="G57" s="188" t="str">
        <f>IF(M51="","",M51)</f>
        <v/>
      </c>
      <c r="H57" s="370" t="str">
        <f>IF(J54="","",J54)</f>
        <v/>
      </c>
      <c r="I57" s="78" t="str">
        <f>IF(O54="","",O54)</f>
        <v/>
      </c>
      <c r="J57" s="77" t="str">
        <f t="shared" si="13"/>
        <v/>
      </c>
      <c r="K57" s="188" t="str">
        <f>IF(M54="","",M54)</f>
        <v/>
      </c>
      <c r="L57" s="370" t="str">
        <f>IF(N54="","",N54)</f>
        <v/>
      </c>
      <c r="M57" s="461"/>
      <c r="N57" s="462"/>
      <c r="O57" s="462"/>
      <c r="P57" s="469"/>
      <c r="Q57" s="36">
        <v>21</v>
      </c>
      <c r="R57" s="77" t="str">
        <f t="shared" si="9"/>
        <v>-</v>
      </c>
      <c r="S57" s="84">
        <v>10</v>
      </c>
      <c r="T57" s="353"/>
      <c r="U57" s="36">
        <v>21</v>
      </c>
      <c r="V57" s="77" t="str">
        <f t="shared" si="10"/>
        <v>-</v>
      </c>
      <c r="W57" s="84">
        <v>15</v>
      </c>
      <c r="X57" s="509"/>
      <c r="Y57" s="36"/>
      <c r="Z57" s="77" t="str">
        <f t="shared" si="11"/>
        <v/>
      </c>
      <c r="AA57" s="84"/>
      <c r="AB57" s="509"/>
      <c r="AC57" s="34">
        <f>AH56</f>
        <v>4</v>
      </c>
      <c r="AD57" s="33" t="s">
        <v>10</v>
      </c>
      <c r="AE57" s="33">
        <f>AI56</f>
        <v>1</v>
      </c>
      <c r="AF57" s="32" t="s">
        <v>7</v>
      </c>
      <c r="AG57" s="92"/>
      <c r="AH57" s="75"/>
      <c r="AI57" s="71"/>
      <c r="AJ57" s="74"/>
      <c r="AK57" s="73"/>
      <c r="AL57" s="70"/>
      <c r="AM57" s="76"/>
      <c r="AN57" s="71"/>
      <c r="AO57" s="70"/>
      <c r="AU57" s="218"/>
      <c r="AV57" s="164"/>
      <c r="AW57" s="136"/>
      <c r="AX57" s="136"/>
      <c r="AY57" s="136"/>
      <c r="AZ57" s="136"/>
      <c r="BA57" s="136"/>
      <c r="BB57" s="136"/>
      <c r="BC57" s="136"/>
      <c r="BD57" s="136"/>
      <c r="BE57" s="136"/>
      <c r="BF57" s="136"/>
      <c r="BG57" s="136"/>
      <c r="BH57" s="136"/>
      <c r="BI57" s="136"/>
      <c r="BJ57" s="136"/>
      <c r="BK57" s="153"/>
      <c r="BL57" s="153"/>
      <c r="BM57" s="153"/>
      <c r="BN57" s="153"/>
      <c r="BO57" s="153"/>
      <c r="BP57" s="153"/>
      <c r="BQ57" s="153"/>
      <c r="BR57" s="153"/>
      <c r="BS57" s="147"/>
      <c r="BT57" s="147"/>
      <c r="BU57" s="147"/>
      <c r="BV57" s="147"/>
      <c r="BW57" s="133"/>
      <c r="BX57" s="133"/>
      <c r="CD57" s="148"/>
      <c r="CE57" s="155"/>
    </row>
    <row r="58" spans="3:83" ht="9.9499999999999993" customHeight="1" x14ac:dyDescent="0.15">
      <c r="C58" s="304" t="s">
        <v>45</v>
      </c>
      <c r="D58" s="300" t="s">
        <v>44</v>
      </c>
      <c r="E58" s="82">
        <f>IF(S49="","",S49)</f>
        <v>21</v>
      </c>
      <c r="F58" s="80" t="str">
        <f t="shared" si="12"/>
        <v>-</v>
      </c>
      <c r="G58" s="187">
        <f>IF(Q49="","",Q49)</f>
        <v>14</v>
      </c>
      <c r="H58" s="484" t="str">
        <f>IF(T49="","",IF(T49="○","×",IF(T49="×","○")))</f>
        <v>○</v>
      </c>
      <c r="I58" s="81">
        <f>IF(S52="","",S52)</f>
        <v>21</v>
      </c>
      <c r="J58" s="80" t="str">
        <f t="shared" si="13"/>
        <v>-</v>
      </c>
      <c r="K58" s="187">
        <f>IF(Q52="","",Q52)</f>
        <v>16</v>
      </c>
      <c r="L58" s="369" t="str">
        <f>IF(T52="","",IF(T52="○","×",IF(T52="×","○")))</f>
        <v>×</v>
      </c>
      <c r="M58" s="187">
        <f>IF(S55="","",S55)</f>
        <v>18</v>
      </c>
      <c r="N58" s="80" t="str">
        <f t="shared" ref="N58:N66" si="14">IF(M58="","","-")</f>
        <v>-</v>
      </c>
      <c r="O58" s="187">
        <f>IF(Q55="","",Q55)</f>
        <v>21</v>
      </c>
      <c r="P58" s="369" t="str">
        <f>IF(T55="","",IF(T55="○","×",IF(T55="×","○")))</f>
        <v>×</v>
      </c>
      <c r="Q58" s="458"/>
      <c r="R58" s="459"/>
      <c r="S58" s="459"/>
      <c r="T58" s="468"/>
      <c r="U58" s="41">
        <v>15</v>
      </c>
      <c r="V58" s="80" t="str">
        <f t="shared" si="10"/>
        <v>-</v>
      </c>
      <c r="W58" s="85">
        <v>21</v>
      </c>
      <c r="X58" s="381" t="str">
        <f>IF(U58&lt;&gt;"",IF(U58&gt;W58,IF(U59&gt;W59,"○",IF(U60&gt;W60,"○","×")),IF(U59&gt;W59,IF(U60&gt;W60,"○","×"),"×")),"")</f>
        <v>×</v>
      </c>
      <c r="Y58" s="41">
        <v>19</v>
      </c>
      <c r="Z58" s="80" t="str">
        <f t="shared" si="11"/>
        <v>-</v>
      </c>
      <c r="AA58" s="85">
        <v>21</v>
      </c>
      <c r="AB58" s="381" t="str">
        <f>IF(Y58&lt;&gt;"",IF(Y58&gt;AA58,IF(Y59&gt;AA59,"○",IF(Y60&gt;AA60,"○","×")),IF(Y59&gt;AA59,IF(Y60&gt;AA60,"○","×"),"×")),"")</f>
        <v>×</v>
      </c>
      <c r="AC58" s="500">
        <f>RANK(AQ59,$AQ$49:$AQ$65)</f>
        <v>5</v>
      </c>
      <c r="AD58" s="501"/>
      <c r="AE58" s="501"/>
      <c r="AF58" s="502"/>
      <c r="AG58" s="65"/>
      <c r="AH58" s="90"/>
      <c r="AI58" s="87"/>
      <c r="AJ58" s="89"/>
      <c r="AK58" s="88"/>
      <c r="AL58" s="86"/>
      <c r="AM58" s="91"/>
      <c r="AN58" s="87"/>
      <c r="AO58" s="86"/>
      <c r="AU58" s="218"/>
      <c r="AV58" s="164"/>
      <c r="AW58" s="136"/>
      <c r="AX58" s="136"/>
      <c r="AY58" s="136"/>
      <c r="AZ58" s="136"/>
      <c r="BA58" s="136"/>
      <c r="BB58" s="136"/>
      <c r="BC58" s="136"/>
      <c r="BD58" s="136"/>
      <c r="BE58" s="136"/>
      <c r="BF58" s="136"/>
      <c r="BG58" s="136"/>
      <c r="BH58" s="136"/>
      <c r="BI58" s="136"/>
      <c r="BJ58" s="136"/>
      <c r="BK58" s="153"/>
      <c r="BL58" s="153"/>
      <c r="BM58" s="153"/>
      <c r="BN58" s="153"/>
      <c r="BO58" s="153"/>
      <c r="BP58" s="153"/>
      <c r="BQ58" s="153"/>
      <c r="BR58" s="153"/>
      <c r="BS58" s="147"/>
      <c r="BT58" s="147"/>
      <c r="BU58" s="147"/>
      <c r="BV58" s="147"/>
      <c r="BW58" s="133"/>
      <c r="BX58" s="133"/>
      <c r="CD58" s="148"/>
      <c r="CE58" s="155"/>
    </row>
    <row r="59" spans="3:83" ht="9.9499999999999993" customHeight="1" x14ac:dyDescent="0.15">
      <c r="C59" s="304" t="s">
        <v>43</v>
      </c>
      <c r="D59" s="301" t="s">
        <v>0</v>
      </c>
      <c r="E59" s="79">
        <f>IF(S50="","",S50)</f>
        <v>21</v>
      </c>
      <c r="F59" s="77" t="str">
        <f t="shared" si="12"/>
        <v>-</v>
      </c>
      <c r="G59" s="188">
        <f>IF(Q50="","",Q50)</f>
        <v>11</v>
      </c>
      <c r="H59" s="485" t="str">
        <f>IF(J56="","",J56)</f>
        <v>-</v>
      </c>
      <c r="I59" s="78">
        <f>IF(S53="","",S53)</f>
        <v>20</v>
      </c>
      <c r="J59" s="77" t="str">
        <f t="shared" si="13"/>
        <v>-</v>
      </c>
      <c r="K59" s="188">
        <f>IF(Q53="","",Q53)</f>
        <v>22</v>
      </c>
      <c r="L59" s="370" t="str">
        <f>IF(N56="","",N56)</f>
        <v/>
      </c>
      <c r="M59" s="188">
        <f>IF(S56="","",S56)</f>
        <v>21</v>
      </c>
      <c r="N59" s="77" t="str">
        <f t="shared" si="14"/>
        <v>-</v>
      </c>
      <c r="O59" s="188">
        <f>IF(Q56="","",Q56)</f>
        <v>19</v>
      </c>
      <c r="P59" s="370" t="str">
        <f>IF(R56="","",R56)</f>
        <v>-</v>
      </c>
      <c r="Q59" s="461"/>
      <c r="R59" s="462"/>
      <c r="S59" s="462"/>
      <c r="T59" s="469"/>
      <c r="U59" s="36">
        <v>15</v>
      </c>
      <c r="V59" s="77" t="str">
        <f t="shared" si="10"/>
        <v>-</v>
      </c>
      <c r="W59" s="84">
        <v>21</v>
      </c>
      <c r="X59" s="381"/>
      <c r="Y59" s="36">
        <v>21</v>
      </c>
      <c r="Z59" s="77" t="str">
        <f t="shared" si="11"/>
        <v>-</v>
      </c>
      <c r="AA59" s="84">
        <v>19</v>
      </c>
      <c r="AB59" s="381"/>
      <c r="AC59" s="503"/>
      <c r="AD59" s="504"/>
      <c r="AE59" s="504"/>
      <c r="AF59" s="505"/>
      <c r="AG59" s="65"/>
      <c r="AH59" s="75">
        <f>COUNTIF(E58:AB60,"○")</f>
        <v>1</v>
      </c>
      <c r="AI59" s="71">
        <f>COUNTIF(E58:AB60,"×")</f>
        <v>4</v>
      </c>
      <c r="AJ59" s="74">
        <f>(IF((E58&gt;G58),1,0))+(IF((E59&gt;G59),1,0))+(IF((E60&gt;G60),1,0))+(IF((I58&gt;K58),1,0))+(IF((I59&gt;K59),1,0))+(IF((I60&gt;K60),1,0))+(IF((M58&gt;O58),1,0))+(IF((M59&gt;O59),1,0))+(IF((M60&gt;O60),1,0))+(IF((Q58&gt;S58),1,0))+(IF((Q59&gt;S59),1,0))+(IF((Q60&gt;S60),1,0))+(IF((U58&gt;W58),1,0))+(IF((U59&gt;W59),1,0))+(IF((U60&gt;W60),1,0))+(IF((Y58&gt;AA58),1,0))+(IF((Y59&gt;AA59),1,0))+(IF((Y60&gt;AA60),1,0))</f>
        <v>5</v>
      </c>
      <c r="AK59" s="73">
        <f>(IF((E58&lt;G58),1,0))+(IF((E59&lt;G59),1,0))+(IF((E60&lt;G60),1,0))+(IF((I58&lt;K58),1,0))+(IF((I59&lt;K59),1,0))+(IF((I60&lt;K60),1,0))+(IF((M58&lt;O58),1,0))+(IF((M59&lt;O59),1,0))+(IF((M60&lt;O60),1,0))+(IF((Q58&lt;S58),1,0))+(IF((Q59&lt;S59),1,0))+(IF((Q60&lt;S60),1,0))+(IF((U58&lt;W58),1,0))+(IF((U59&lt;W59),1,0))+(IF((U60&lt;W60),1,0))+(IF((Y58&lt;AA58),1,0))+(IF((Y59&lt;AA59),1,0))+(IF((Y60&lt;AA60),1,0))</f>
        <v>8</v>
      </c>
      <c r="AL59" s="72">
        <f>AJ59-AK59</f>
        <v>-3</v>
      </c>
      <c r="AM59" s="76">
        <f>SUM(E58:E60,I58:I60,M58:M60,Q58:Q60,U58:U60,Y58:Y60)</f>
        <v>225</v>
      </c>
      <c r="AN59" s="71">
        <f>SUM(G58:G60,K58:K60,O58:O60,S58:S60,W58:W60,AA58:AA60)</f>
        <v>248</v>
      </c>
      <c r="AO59" s="70">
        <f>AM59-AN59</f>
        <v>-23</v>
      </c>
      <c r="AQ59" s="133">
        <f>(AH59-AI59)*1000+(AL59)*100+AO59</f>
        <v>-3323</v>
      </c>
      <c r="AU59" s="218"/>
      <c r="AV59" s="164"/>
      <c r="AW59" s="136"/>
      <c r="AX59" s="136"/>
      <c r="AY59" s="136"/>
      <c r="AZ59" s="136"/>
      <c r="BA59" s="136"/>
      <c r="BB59" s="136"/>
      <c r="BC59" s="136"/>
      <c r="BD59" s="136"/>
      <c r="BE59" s="136"/>
      <c r="BF59" s="136"/>
      <c r="BG59" s="136"/>
      <c r="BH59" s="136"/>
      <c r="BI59" s="136"/>
      <c r="BJ59" s="136"/>
      <c r="BK59" s="153"/>
      <c r="BL59" s="153"/>
      <c r="BM59" s="153"/>
      <c r="BN59" s="153"/>
      <c r="BO59" s="153"/>
      <c r="BP59" s="153"/>
      <c r="BQ59" s="153"/>
      <c r="BR59" s="153"/>
      <c r="BS59" s="147"/>
      <c r="BT59" s="147"/>
      <c r="BU59" s="147"/>
      <c r="BV59" s="147"/>
      <c r="BW59" s="133"/>
      <c r="BX59" s="133"/>
      <c r="CD59" s="148"/>
      <c r="CE59" s="155"/>
    </row>
    <row r="60" spans="3:83" ht="9.9499999999999993" customHeight="1" thickBot="1" x14ac:dyDescent="0.2">
      <c r="C60" s="302"/>
      <c r="D60" s="303"/>
      <c r="E60" s="79" t="str">
        <f>IF(S51="","",S51)</f>
        <v/>
      </c>
      <c r="F60" s="77" t="str">
        <f t="shared" si="12"/>
        <v/>
      </c>
      <c r="G60" s="188" t="str">
        <f>IF(Q51="","",Q51)</f>
        <v/>
      </c>
      <c r="H60" s="485" t="str">
        <f>IF(J57="","",J57)</f>
        <v/>
      </c>
      <c r="I60" s="78">
        <f>IF(S54="","",S54)</f>
        <v>18</v>
      </c>
      <c r="J60" s="77" t="str">
        <f t="shared" si="13"/>
        <v>-</v>
      </c>
      <c r="K60" s="188">
        <f>IF(Q54="","",Q54)</f>
        <v>21</v>
      </c>
      <c r="L60" s="370" t="str">
        <f>IF(N57="","",N57)</f>
        <v/>
      </c>
      <c r="M60" s="188">
        <f>IF(S57="","",S57)</f>
        <v>10</v>
      </c>
      <c r="N60" s="77" t="str">
        <f t="shared" si="14"/>
        <v>-</v>
      </c>
      <c r="O60" s="188">
        <f>IF(Q57="","",Q57)</f>
        <v>21</v>
      </c>
      <c r="P60" s="370" t="str">
        <f>IF(R57="","",R57)</f>
        <v>-</v>
      </c>
      <c r="Q60" s="461"/>
      <c r="R60" s="462"/>
      <c r="S60" s="462"/>
      <c r="T60" s="469"/>
      <c r="U60" s="36"/>
      <c r="V60" s="77" t="str">
        <f t="shared" si="10"/>
        <v/>
      </c>
      <c r="W60" s="84"/>
      <c r="X60" s="381"/>
      <c r="Y60" s="36">
        <v>5</v>
      </c>
      <c r="Z60" s="77" t="str">
        <f t="shared" si="11"/>
        <v>-</v>
      </c>
      <c r="AA60" s="84">
        <v>21</v>
      </c>
      <c r="AB60" s="381"/>
      <c r="AC60" s="34">
        <f>AH59</f>
        <v>1</v>
      </c>
      <c r="AD60" s="33" t="s">
        <v>10</v>
      </c>
      <c r="AE60" s="33">
        <f>AI59</f>
        <v>4</v>
      </c>
      <c r="AF60" s="32" t="s">
        <v>7</v>
      </c>
      <c r="AG60" s="65"/>
      <c r="AH60" s="64"/>
      <c r="AI60" s="61"/>
      <c r="AJ60" s="63"/>
      <c r="AK60" s="62"/>
      <c r="AL60" s="60"/>
      <c r="AM60" s="66"/>
      <c r="AN60" s="61"/>
      <c r="AO60" s="60"/>
      <c r="AU60" s="218"/>
      <c r="AV60" s="164"/>
      <c r="AW60" s="136"/>
      <c r="AX60" s="136"/>
      <c r="AY60" s="136"/>
      <c r="AZ60" s="136"/>
      <c r="BA60" s="136"/>
      <c r="BB60" s="136"/>
      <c r="BC60" s="136"/>
      <c r="BD60" s="136"/>
      <c r="BE60" s="136"/>
      <c r="BF60" s="136"/>
      <c r="BG60" s="136"/>
      <c r="BH60" s="136"/>
      <c r="BI60" s="136"/>
      <c r="BJ60" s="136"/>
      <c r="BK60" s="153"/>
      <c r="BL60" s="153"/>
      <c r="BM60" s="153"/>
      <c r="BN60" s="153"/>
      <c r="BO60" s="153"/>
      <c r="BP60" s="153"/>
      <c r="BQ60" s="153"/>
      <c r="BR60" s="153"/>
      <c r="BS60" s="147"/>
      <c r="BT60" s="147"/>
      <c r="BU60" s="147"/>
      <c r="BV60" s="147"/>
      <c r="BW60" s="133"/>
      <c r="BX60" s="133"/>
      <c r="CD60" s="148"/>
      <c r="CE60" s="155"/>
    </row>
    <row r="61" spans="3:83" ht="9.9499999999999993" customHeight="1" x14ac:dyDescent="0.15">
      <c r="C61" s="306" t="s">
        <v>79</v>
      </c>
      <c r="D61" s="307" t="s">
        <v>48</v>
      </c>
      <c r="E61" s="82">
        <f>IF(W49="","",W49)</f>
        <v>21</v>
      </c>
      <c r="F61" s="80" t="str">
        <f t="shared" si="12"/>
        <v>-</v>
      </c>
      <c r="G61" s="187">
        <f>IF(U49="","",U49)</f>
        <v>16</v>
      </c>
      <c r="H61" s="401" t="str">
        <f>IF(X49="","",IF(X49="○","×",IF(X49="×","○")))</f>
        <v>○</v>
      </c>
      <c r="I61" s="81">
        <f>IF(W52="","",W52)</f>
        <v>21</v>
      </c>
      <c r="J61" s="80" t="str">
        <f t="shared" si="13"/>
        <v>-</v>
      </c>
      <c r="K61" s="187">
        <f>IF(U52="","",U52)</f>
        <v>19</v>
      </c>
      <c r="L61" s="401" t="str">
        <f>IF(X52="","",IF(X52="○","×",IF(X52="×","○")))</f>
        <v>○</v>
      </c>
      <c r="M61" s="187">
        <f>IF(W55="","",W55)</f>
        <v>23</v>
      </c>
      <c r="N61" s="80" t="str">
        <f t="shared" si="14"/>
        <v>-</v>
      </c>
      <c r="O61" s="187">
        <f>IF(U55="","",U55)</f>
        <v>21</v>
      </c>
      <c r="P61" s="401" t="str">
        <f>IF(X55="","",IF(X55="○","×",IF(X55="×","○")))</f>
        <v>×</v>
      </c>
      <c r="Q61" s="81">
        <f>IF(W58="","",W58)</f>
        <v>21</v>
      </c>
      <c r="R61" s="187" t="str">
        <f t="shared" ref="R61:R66" si="15">IF(Q61="","","-")</f>
        <v>-</v>
      </c>
      <c r="S61" s="187">
        <f>IF(U58="","",U58)</f>
        <v>15</v>
      </c>
      <c r="T61" s="401" t="str">
        <f>IF(X58="","",IF(X58="○","×",IF(X58="×","○")))</f>
        <v>○</v>
      </c>
      <c r="U61" s="458"/>
      <c r="V61" s="459"/>
      <c r="W61" s="459"/>
      <c r="X61" s="468"/>
      <c r="Y61" s="41">
        <v>16</v>
      </c>
      <c r="Z61" s="80" t="str">
        <f t="shared" si="11"/>
        <v>-</v>
      </c>
      <c r="AA61" s="85">
        <v>21</v>
      </c>
      <c r="AB61" s="354" t="str">
        <f>IF(Y61&lt;&gt;"",IF(Y61&gt;AA61,IF(Y62&gt;AA62,"○",IF(Y63&gt;AA63,"○","×")),IF(Y62&gt;AA62,IF(Y63&gt;AA63,"○","×"),"×")),"")</f>
        <v>×</v>
      </c>
      <c r="AC61" s="500">
        <f>RANK(AQ62,$AQ$49:$AQ$65)</f>
        <v>3</v>
      </c>
      <c r="AD61" s="501"/>
      <c r="AE61" s="501"/>
      <c r="AF61" s="502"/>
      <c r="AG61" s="83"/>
      <c r="AH61" s="75"/>
      <c r="AI61" s="71"/>
      <c r="AJ61" s="74"/>
      <c r="AK61" s="73"/>
      <c r="AL61" s="70"/>
      <c r="AM61" s="76"/>
      <c r="AN61" s="71"/>
      <c r="AO61" s="70"/>
      <c r="AU61" s="218"/>
      <c r="AV61" s="164"/>
      <c r="AW61" s="136"/>
      <c r="AX61" s="136"/>
      <c r="AY61" s="136"/>
      <c r="AZ61" s="136"/>
      <c r="BA61" s="136"/>
      <c r="BB61" s="136"/>
      <c r="BC61" s="136"/>
      <c r="BD61" s="136"/>
      <c r="BE61" s="136"/>
      <c r="BF61" s="136"/>
      <c r="BG61" s="136"/>
      <c r="BH61" s="136"/>
      <c r="BI61" s="136"/>
      <c r="BJ61" s="136"/>
      <c r="BK61" s="153"/>
      <c r="BL61" s="153"/>
      <c r="BM61" s="153"/>
      <c r="BN61" s="153"/>
      <c r="BO61" s="153"/>
      <c r="BP61" s="153"/>
      <c r="BQ61" s="153"/>
      <c r="BR61" s="153"/>
      <c r="BS61" s="147"/>
      <c r="BT61" s="147"/>
      <c r="BU61" s="147"/>
      <c r="BV61" s="147"/>
      <c r="BW61" s="133"/>
      <c r="BX61" s="133"/>
      <c r="CD61" s="148"/>
      <c r="CE61" s="155"/>
    </row>
    <row r="62" spans="3:83" ht="9.9499999999999993" customHeight="1" x14ac:dyDescent="0.15">
      <c r="C62" s="299" t="s">
        <v>78</v>
      </c>
      <c r="D62" s="301" t="s">
        <v>135</v>
      </c>
      <c r="E62" s="79">
        <f>IF(W50="","",W50)</f>
        <v>21</v>
      </c>
      <c r="F62" s="77" t="str">
        <f t="shared" si="12"/>
        <v>-</v>
      </c>
      <c r="G62" s="188">
        <f>IF(U50="","",U50)</f>
        <v>14</v>
      </c>
      <c r="H62" s="402"/>
      <c r="I62" s="78">
        <f>IF(W53="","",W53)</f>
        <v>19</v>
      </c>
      <c r="J62" s="77" t="str">
        <f t="shared" si="13"/>
        <v>-</v>
      </c>
      <c r="K62" s="188">
        <f>IF(U53="","",U53)</f>
        <v>21</v>
      </c>
      <c r="L62" s="402"/>
      <c r="M62" s="188">
        <f>IF(W56="","",W56)</f>
        <v>9</v>
      </c>
      <c r="N62" s="77" t="str">
        <f t="shared" si="14"/>
        <v>-</v>
      </c>
      <c r="O62" s="188">
        <f>IF(U56="","",U56)</f>
        <v>21</v>
      </c>
      <c r="P62" s="402"/>
      <c r="Q62" s="78">
        <f>IF(W59="","",W59)</f>
        <v>21</v>
      </c>
      <c r="R62" s="188" t="str">
        <f t="shared" si="15"/>
        <v>-</v>
      </c>
      <c r="S62" s="188">
        <f>IF(U59="","",U59)</f>
        <v>15</v>
      </c>
      <c r="T62" s="402"/>
      <c r="U62" s="461"/>
      <c r="V62" s="462"/>
      <c r="W62" s="462"/>
      <c r="X62" s="469"/>
      <c r="Y62" s="36">
        <v>18</v>
      </c>
      <c r="Z62" s="77" t="str">
        <f t="shared" si="11"/>
        <v>-</v>
      </c>
      <c r="AA62" s="84">
        <v>21</v>
      </c>
      <c r="AB62" s="355"/>
      <c r="AC62" s="503"/>
      <c r="AD62" s="504"/>
      <c r="AE62" s="504"/>
      <c r="AF62" s="505"/>
      <c r="AG62" s="83"/>
      <c r="AH62" s="75">
        <f>COUNTIF(E61:AB63,"○")</f>
        <v>3</v>
      </c>
      <c r="AI62" s="71">
        <f>COUNTIF(E61:AB63,"×")</f>
        <v>2</v>
      </c>
      <c r="AJ62" s="74">
        <f>(IF((E61&gt;G61),1,0))+(IF((E62&gt;G62),1,0))+(IF((E63&gt;G63),1,0))+(IF((I61&gt;K61),1,0))+(IF((I62&gt;K62),1,0))+(IF((I63&gt;K63),1,0))+(IF((M61&gt;O61),1,0))+(IF((M62&gt;O62),1,0))+(IF((M63&gt;O63),1,0))+(IF((Q61&gt;S61),1,0))+(IF((Q62&gt;S62),1,0))+(IF((Q63&gt;S63),1,0))+(IF((U61&gt;W61),1,0))+(IF((U62&gt;W62),1,0))+(IF((U63&gt;W63),1,0))+(IF((Y61&gt;AA61),1,0))+(IF((Y62&gt;AA62),1,0))+(IF((Y63&gt;AA63),1,0))</f>
        <v>7</v>
      </c>
      <c r="AK62" s="73">
        <f>(IF((E61&lt;G61),1,0))+(IF((E62&lt;G62),1,0))+(IF((E63&lt;G63),1,0))+(IF((I61&lt;K61),1,0))+(IF((I62&lt;K62),1,0))+(IF((I63&lt;K63),1,0))+(IF((M61&lt;O61),1,0))+(IF((M62&lt;O62),1,0))+(IF((M63&lt;O63),1,0))+(IF((Q61&lt;S61),1,0))+(IF((Q62&lt;S62),1,0))+(IF((Q63&lt;S63),1,0))+(IF((U61&lt;W61),1,0))+(IF((U62&lt;W62),1,0))+(IF((U63&lt;W63),1,0))+(IF((Y61&lt;AA61),1,0))+(IF((Y62&lt;AA62),1,0))+(IF((Y63&lt;AA63),1,0))</f>
        <v>5</v>
      </c>
      <c r="AL62" s="72">
        <f>AJ62-AK62</f>
        <v>2</v>
      </c>
      <c r="AM62" s="76">
        <f>SUM(E61:E63,I61:I63,M61:M63,Q61:Q63,U61:U63,Y61:Y63)</f>
        <v>228</v>
      </c>
      <c r="AN62" s="71">
        <f>SUM(G61:G63,K61:K63,O61:O63,S61:S63,W61:W63,AA61:AA63)</f>
        <v>226</v>
      </c>
      <c r="AO62" s="70">
        <f>AM62-AN62</f>
        <v>2</v>
      </c>
      <c r="AQ62" s="133">
        <f>(AH62-AI62)*1000+(AL62)*100+AO62</f>
        <v>1202</v>
      </c>
      <c r="AU62" s="218"/>
      <c r="AV62" s="164"/>
      <c r="AW62" s="136"/>
      <c r="AX62" s="136"/>
      <c r="AY62" s="136"/>
      <c r="AZ62" s="136"/>
      <c r="BA62" s="136"/>
      <c r="BB62" s="136"/>
      <c r="BC62" s="136"/>
      <c r="BD62" s="136"/>
      <c r="BE62" s="136"/>
      <c r="BF62" s="136"/>
      <c r="BG62" s="136"/>
      <c r="BH62" s="136"/>
      <c r="BI62" s="136"/>
      <c r="BJ62" s="136"/>
      <c r="BK62" s="153"/>
      <c r="BL62" s="153"/>
      <c r="BM62" s="153"/>
      <c r="BN62" s="153"/>
      <c r="BO62" s="153"/>
      <c r="BP62" s="153"/>
      <c r="BQ62" s="153"/>
      <c r="BR62" s="153"/>
      <c r="BS62" s="147"/>
      <c r="BT62" s="147"/>
      <c r="BU62" s="147"/>
      <c r="BV62" s="147"/>
      <c r="BW62" s="133"/>
      <c r="BX62" s="133"/>
      <c r="CD62" s="148"/>
      <c r="CE62" s="155"/>
    </row>
    <row r="63" spans="3:83" ht="9.9499999999999993" customHeight="1" thickBot="1" x14ac:dyDescent="0.2">
      <c r="C63" s="302"/>
      <c r="D63" s="303"/>
      <c r="E63" s="79" t="str">
        <f>IF(W51="","",W51)</f>
        <v/>
      </c>
      <c r="F63" s="77" t="str">
        <f t="shared" si="12"/>
        <v/>
      </c>
      <c r="G63" s="188" t="str">
        <f>IF(U51="","",U51)</f>
        <v/>
      </c>
      <c r="H63" s="413"/>
      <c r="I63" s="78">
        <f>IF(W54="","",W54)</f>
        <v>23</v>
      </c>
      <c r="J63" s="77" t="str">
        <f t="shared" si="13"/>
        <v>-</v>
      </c>
      <c r="K63" s="188">
        <f>IF(U54="","",U54)</f>
        <v>21</v>
      </c>
      <c r="L63" s="413"/>
      <c r="M63" s="188">
        <f>IF(W57="","",W57)</f>
        <v>15</v>
      </c>
      <c r="N63" s="77" t="str">
        <f t="shared" si="14"/>
        <v>-</v>
      </c>
      <c r="O63" s="188">
        <f>IF(U57="","",U57)</f>
        <v>21</v>
      </c>
      <c r="P63" s="413"/>
      <c r="Q63" s="78" t="str">
        <f>IF(W60="","",W60)</f>
        <v/>
      </c>
      <c r="R63" s="188" t="str">
        <f t="shared" si="15"/>
        <v/>
      </c>
      <c r="S63" s="188" t="str">
        <f>IF(U60="","",U60)</f>
        <v/>
      </c>
      <c r="T63" s="413"/>
      <c r="U63" s="461"/>
      <c r="V63" s="462"/>
      <c r="W63" s="462"/>
      <c r="X63" s="469"/>
      <c r="Y63" s="36"/>
      <c r="Z63" s="77" t="str">
        <f t="shared" si="11"/>
        <v/>
      </c>
      <c r="AA63" s="84"/>
      <c r="AB63" s="356"/>
      <c r="AC63" s="34">
        <f>AH62</f>
        <v>3</v>
      </c>
      <c r="AD63" s="33" t="s">
        <v>10</v>
      </c>
      <c r="AE63" s="33">
        <f>AI62</f>
        <v>2</v>
      </c>
      <c r="AF63" s="32" t="s">
        <v>7</v>
      </c>
      <c r="AG63" s="83"/>
      <c r="AH63" s="64"/>
      <c r="AI63" s="61"/>
      <c r="AJ63" s="63"/>
      <c r="AK63" s="62"/>
      <c r="AL63" s="60"/>
      <c r="AM63" s="66"/>
      <c r="AN63" s="61"/>
      <c r="AO63" s="60"/>
      <c r="AU63" s="218"/>
      <c r="AV63" s="164"/>
      <c r="AW63" s="136"/>
      <c r="AX63" s="136"/>
      <c r="AY63" s="136"/>
      <c r="AZ63" s="136"/>
      <c r="BA63" s="136"/>
      <c r="BB63" s="136"/>
      <c r="BC63" s="136"/>
      <c r="BD63" s="136"/>
      <c r="BE63" s="136"/>
      <c r="BF63" s="136"/>
      <c r="BG63" s="136"/>
      <c r="BH63" s="136"/>
      <c r="BI63" s="136"/>
      <c r="BJ63" s="136"/>
      <c r="BK63" s="153"/>
      <c r="BL63" s="153"/>
      <c r="BM63" s="153"/>
      <c r="BN63" s="153"/>
      <c r="BO63" s="153"/>
      <c r="BP63" s="153"/>
      <c r="BQ63" s="153"/>
      <c r="BR63" s="153"/>
      <c r="BS63" s="147"/>
      <c r="BT63" s="147"/>
      <c r="BU63" s="147"/>
      <c r="BV63" s="147"/>
      <c r="BW63" s="133"/>
      <c r="BX63" s="133"/>
      <c r="CD63" s="148"/>
      <c r="CE63" s="155"/>
    </row>
    <row r="64" spans="3:83" ht="9.9499999999999993" customHeight="1" x14ac:dyDescent="0.15">
      <c r="C64" s="299" t="s">
        <v>40</v>
      </c>
      <c r="D64" s="300" t="s">
        <v>0</v>
      </c>
      <c r="E64" s="82">
        <f>IF(AA49="","",AA49)</f>
        <v>21</v>
      </c>
      <c r="F64" s="80" t="str">
        <f t="shared" si="12"/>
        <v>-</v>
      </c>
      <c r="G64" s="187">
        <f>IF(Y49="","",Y49)</f>
        <v>6</v>
      </c>
      <c r="H64" s="484" t="str">
        <f>IF(AB49="","",IF(AB49="○","×",IF(AB49="×","○")))</f>
        <v>○</v>
      </c>
      <c r="I64" s="81">
        <f>IF(AA52="","",AA52)</f>
        <v>21</v>
      </c>
      <c r="J64" s="80" t="str">
        <f t="shared" si="13"/>
        <v>-</v>
      </c>
      <c r="K64" s="187">
        <f>IF(Y52="","",Y52)</f>
        <v>11</v>
      </c>
      <c r="L64" s="369" t="str">
        <f>IF(AB52="","",IF(AB52="○","×",IF(AB52="×","○")))</f>
        <v>○</v>
      </c>
      <c r="M64" s="187">
        <f>IF(AA55="","",AA55)</f>
        <v>21</v>
      </c>
      <c r="N64" s="80" t="str">
        <f t="shared" si="14"/>
        <v>-</v>
      </c>
      <c r="O64" s="187">
        <f>IF(Y55="","",Y55)</f>
        <v>19</v>
      </c>
      <c r="P64" s="369" t="str">
        <f>IF(AB55="","",IF(AB55="○","×",IF(AB55="×","○")))</f>
        <v>○</v>
      </c>
      <c r="Q64" s="81">
        <f>IF(AA58="","",AA58)</f>
        <v>21</v>
      </c>
      <c r="R64" s="80" t="str">
        <f t="shared" si="15"/>
        <v>-</v>
      </c>
      <c r="S64" s="187">
        <f>IF(Y58="","",Y58)</f>
        <v>19</v>
      </c>
      <c r="T64" s="369" t="str">
        <f>IF(AB58="","",IF(AB58="○","×",IF(AB58="×","○")))</f>
        <v>○</v>
      </c>
      <c r="U64" s="81">
        <f>IF(AA61="","",AA61)</f>
        <v>21</v>
      </c>
      <c r="V64" s="80" t="str">
        <f>IF(U64="","","-")</f>
        <v>-</v>
      </c>
      <c r="W64" s="187">
        <f>IF(Y61="","",Y61)</f>
        <v>16</v>
      </c>
      <c r="X64" s="369" t="str">
        <f>IF(AB61="","",IF(AB61="○","×",IF(AB61="×","○")))</f>
        <v>○</v>
      </c>
      <c r="Y64" s="458"/>
      <c r="Z64" s="459"/>
      <c r="AA64" s="459"/>
      <c r="AB64" s="459"/>
      <c r="AC64" s="500">
        <f>RANK(AQ65,$AQ$49:$AQ$65)</f>
        <v>1</v>
      </c>
      <c r="AD64" s="501"/>
      <c r="AE64" s="501"/>
      <c r="AF64" s="502"/>
      <c r="AG64" s="65"/>
      <c r="AH64" s="75"/>
      <c r="AI64" s="71"/>
      <c r="AJ64" s="74"/>
      <c r="AK64" s="73"/>
      <c r="AL64" s="70"/>
      <c r="AM64" s="76"/>
      <c r="AN64" s="71"/>
      <c r="AO64" s="70"/>
      <c r="AU64" s="218"/>
      <c r="AV64" s="164"/>
      <c r="AW64" s="136"/>
      <c r="AX64" s="136"/>
      <c r="AY64" s="136"/>
      <c r="AZ64" s="136"/>
      <c r="BA64" s="136"/>
      <c r="BB64" s="136"/>
      <c r="BC64" s="136"/>
      <c r="BD64" s="136"/>
      <c r="BE64" s="136"/>
      <c r="BF64" s="136"/>
      <c r="BG64" s="136"/>
      <c r="BH64" s="136"/>
      <c r="BI64" s="136"/>
      <c r="BJ64" s="136"/>
      <c r="BK64" s="153"/>
      <c r="BL64" s="153"/>
      <c r="BM64" s="153"/>
      <c r="BN64" s="153"/>
      <c r="BO64" s="153"/>
      <c r="BP64" s="153"/>
      <c r="BQ64" s="153"/>
      <c r="BR64" s="153"/>
      <c r="BS64" s="147"/>
      <c r="BT64" s="147"/>
      <c r="BU64" s="147"/>
      <c r="BV64" s="147"/>
      <c r="BW64" s="133"/>
      <c r="BX64" s="133"/>
      <c r="CD64" s="148"/>
      <c r="CE64" s="155"/>
    </row>
    <row r="65" spans="3:83" ht="9.9499999999999993" customHeight="1" x14ac:dyDescent="0.15">
      <c r="C65" s="299" t="s">
        <v>184</v>
      </c>
      <c r="D65" s="301" t="s">
        <v>0</v>
      </c>
      <c r="E65" s="79">
        <f>IF(AA50="","",AA50)</f>
        <v>21</v>
      </c>
      <c r="F65" s="77" t="str">
        <f t="shared" si="12"/>
        <v>-</v>
      </c>
      <c r="G65" s="188">
        <f>IF(Y50="","",Y50)</f>
        <v>18</v>
      </c>
      <c r="H65" s="485" t="str">
        <f>IF(J53="","",J53)</f>
        <v/>
      </c>
      <c r="I65" s="78">
        <f>IF(AA53="","",AA53)</f>
        <v>15</v>
      </c>
      <c r="J65" s="77" t="str">
        <f t="shared" si="13"/>
        <v>-</v>
      </c>
      <c r="K65" s="188">
        <f>IF(Y53="","",Y53)</f>
        <v>21</v>
      </c>
      <c r="L65" s="370" t="str">
        <f>IF(N59="","",N59)</f>
        <v>-</v>
      </c>
      <c r="M65" s="188">
        <f>IF(AA56="","",AA56)</f>
        <v>21</v>
      </c>
      <c r="N65" s="77" t="str">
        <f t="shared" si="14"/>
        <v>-</v>
      </c>
      <c r="O65" s="188">
        <f>IF(Y56="","",Y56)</f>
        <v>18</v>
      </c>
      <c r="P65" s="370" t="str">
        <f>IF(R59="","",R59)</f>
        <v/>
      </c>
      <c r="Q65" s="78">
        <f>IF(AA59="","",AA59)</f>
        <v>19</v>
      </c>
      <c r="R65" s="77" t="str">
        <f t="shared" si="15"/>
        <v>-</v>
      </c>
      <c r="S65" s="188">
        <f>IF(Y59="","",Y59)</f>
        <v>21</v>
      </c>
      <c r="T65" s="370" t="str">
        <f>IF(V59="","",V59)</f>
        <v>-</v>
      </c>
      <c r="U65" s="78">
        <f>IF(AA62="","",AA62)</f>
        <v>21</v>
      </c>
      <c r="V65" s="77" t="str">
        <f>IF(U65="","","-")</f>
        <v>-</v>
      </c>
      <c r="W65" s="188">
        <f>IF(Y62="","",Y62)</f>
        <v>18</v>
      </c>
      <c r="X65" s="370" t="str">
        <f>IF(Z59="","",Z59)</f>
        <v>-</v>
      </c>
      <c r="Y65" s="461"/>
      <c r="Z65" s="462"/>
      <c r="AA65" s="462"/>
      <c r="AB65" s="462"/>
      <c r="AC65" s="503"/>
      <c r="AD65" s="504"/>
      <c r="AE65" s="504"/>
      <c r="AF65" s="505"/>
      <c r="AG65" s="65"/>
      <c r="AH65" s="75">
        <f>COUNTIF(E64:AB66,"○")</f>
        <v>5</v>
      </c>
      <c r="AI65" s="71">
        <f>COUNTIF(E64:AB66,"×")</f>
        <v>0</v>
      </c>
      <c r="AJ65" s="74">
        <f>(IF((E64&gt;G64),1,0))+(IF((E65&gt;G65),1,0))+(IF((E66&gt;G66),1,0))+(IF((I64&gt;K64),1,0))+(IF((I65&gt;K65),1,0))+(IF((I66&gt;K66),1,0))+(IF((M64&gt;O64),1,0))+(IF((M65&gt;O65),1,0))+(IF((M66&gt;O66),1,0))+(IF((Q64&gt;S64),1,0))+(IF((Q65&gt;S65),1,0))+(IF((Q66&gt;S66),1,0))+(IF((U64&gt;W64),1,0))+(IF((U65&gt;W65),1,0))+(IF((U66&gt;W66),1,0))+(IF((Y64&gt;AA64),1,0))+(IF((Y65&gt;AA65),1,0))+(IF((Y66&gt;AA66),1,0))</f>
        <v>10</v>
      </c>
      <c r="AK65" s="73">
        <f>(IF((E64&lt;G64),1,0))+(IF((E65&lt;G65),1,0))+(IF((E66&lt;G66),1,0))+(IF((I64&lt;K64),1,0))+(IF((I65&lt;K65),1,0))+(IF((I66&lt;K66),1,0))+(IF((M64&lt;O64),1,0))+(IF((M65&lt;O65),1,0))+(IF((M66&lt;O66),1,0))+(IF((Q64&lt;S64),1,0))+(IF((Q65&lt;S65),1,0))+(IF((Q66&lt;S66),1,0))+(IF((U64&lt;W64),1,0))+(IF((U65&lt;W65),1,0))+(IF((U66&lt;W66),1,0))+(IF((Y64&lt;AA64),1,0))+(IF((Y65&lt;AA65),1,0))+(IF((Y66&lt;AA66),1,0))</f>
        <v>2</v>
      </c>
      <c r="AL65" s="72">
        <f>AJ65-AK65</f>
        <v>8</v>
      </c>
      <c r="AM65" s="76">
        <f>SUM(E64:E66,I64:I66,M64:M66,Q64:Q66,U64:U66,Y64:Y66)</f>
        <v>244</v>
      </c>
      <c r="AN65" s="71">
        <f>SUM(G64:G66,K64:K66,O64:O66,S64:S66,W64:W66,AA64:AA66)</f>
        <v>184</v>
      </c>
      <c r="AO65" s="70">
        <f>AM65-AN65</f>
        <v>60</v>
      </c>
      <c r="AQ65" s="133">
        <f>(AH65-AI65)*1000+(AL65)*100+AO65</f>
        <v>5860</v>
      </c>
      <c r="AU65" s="218"/>
      <c r="AV65" s="164"/>
      <c r="AW65" s="136"/>
      <c r="AX65" s="136"/>
      <c r="AY65" s="136"/>
      <c r="AZ65" s="136"/>
      <c r="BA65" s="136"/>
      <c r="BB65" s="136"/>
      <c r="BC65" s="136"/>
      <c r="BD65" s="136"/>
      <c r="BE65" s="136"/>
      <c r="BF65" s="136"/>
      <c r="BG65" s="136"/>
      <c r="BH65" s="136"/>
      <c r="BI65" s="136"/>
      <c r="BJ65" s="136"/>
      <c r="BK65" s="153"/>
      <c r="BL65" s="153"/>
      <c r="BM65" s="153"/>
      <c r="BN65" s="153"/>
      <c r="BO65" s="153"/>
      <c r="BP65" s="153"/>
      <c r="BQ65" s="153"/>
      <c r="BR65" s="153"/>
      <c r="BS65" s="147"/>
      <c r="BT65" s="147"/>
      <c r="BU65" s="147"/>
      <c r="BV65" s="147"/>
      <c r="BW65" s="133"/>
      <c r="BX65" s="133"/>
      <c r="CD65" s="148"/>
      <c r="CE65" s="155"/>
    </row>
    <row r="66" spans="3:83" ht="9.9499999999999993" customHeight="1" thickBot="1" x14ac:dyDescent="0.2">
      <c r="C66" s="308"/>
      <c r="D66" s="309"/>
      <c r="E66" s="69" t="str">
        <f>IF(AA51="","",AA51)</f>
        <v/>
      </c>
      <c r="F66" s="67" t="str">
        <f t="shared" si="12"/>
        <v/>
      </c>
      <c r="G66" s="189" t="str">
        <f>IF(Y51="","",Y51)</f>
        <v/>
      </c>
      <c r="H66" s="486" t="str">
        <f>IF(J54="","",J54)</f>
        <v/>
      </c>
      <c r="I66" s="68">
        <f>IF(AA54="","",AA54)</f>
        <v>21</v>
      </c>
      <c r="J66" s="67" t="str">
        <f t="shared" si="13"/>
        <v>-</v>
      </c>
      <c r="K66" s="189">
        <f>IF(Y54="","",Y54)</f>
        <v>12</v>
      </c>
      <c r="L66" s="371" t="str">
        <f>IF(N60="","",N60)</f>
        <v>-</v>
      </c>
      <c r="M66" s="189" t="str">
        <f>IF(AA57="","",AA57)</f>
        <v/>
      </c>
      <c r="N66" s="67" t="str">
        <f t="shared" si="14"/>
        <v/>
      </c>
      <c r="O66" s="189" t="str">
        <f>IF(Y57="","",Y57)</f>
        <v/>
      </c>
      <c r="P66" s="371" t="str">
        <f>IF(R60="","",R60)</f>
        <v/>
      </c>
      <c r="Q66" s="68">
        <f>IF(AA60="","",AA60)</f>
        <v>21</v>
      </c>
      <c r="R66" s="67" t="str">
        <f t="shared" si="15"/>
        <v>-</v>
      </c>
      <c r="S66" s="189">
        <f>IF(Y60="","",Y60)</f>
        <v>5</v>
      </c>
      <c r="T66" s="371" t="str">
        <f>IF(V60="","",V60)</f>
        <v/>
      </c>
      <c r="U66" s="68" t="str">
        <f>IF(AA63="","",AA63)</f>
        <v/>
      </c>
      <c r="V66" s="67" t="str">
        <f>IF(U66="","","-")</f>
        <v/>
      </c>
      <c r="W66" s="189" t="str">
        <f>IF(Y63="","",Y63)</f>
        <v/>
      </c>
      <c r="X66" s="371" t="str">
        <f>IF(Z60="","",Z60)</f>
        <v>-</v>
      </c>
      <c r="Y66" s="464"/>
      <c r="Z66" s="465"/>
      <c r="AA66" s="465"/>
      <c r="AB66" s="465"/>
      <c r="AC66" s="10">
        <f>AH65</f>
        <v>5</v>
      </c>
      <c r="AD66" s="9" t="s">
        <v>10</v>
      </c>
      <c r="AE66" s="9">
        <f>AI65</f>
        <v>0</v>
      </c>
      <c r="AF66" s="8" t="s">
        <v>7</v>
      </c>
      <c r="AG66" s="65"/>
      <c r="AH66" s="64"/>
      <c r="AI66" s="61"/>
      <c r="AJ66" s="63"/>
      <c r="AK66" s="62"/>
      <c r="AL66" s="60"/>
      <c r="AM66" s="66"/>
      <c r="AN66" s="61"/>
      <c r="AO66" s="60"/>
      <c r="AU66" s="218"/>
      <c r="AV66" s="164"/>
      <c r="AW66" s="136"/>
      <c r="AX66" s="136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  <c r="BI66" s="136"/>
      <c r="BJ66" s="136"/>
      <c r="BK66" s="153"/>
      <c r="BL66" s="153"/>
      <c r="BM66" s="153"/>
      <c r="BN66" s="153"/>
      <c r="BO66" s="153"/>
      <c r="BP66" s="153"/>
      <c r="BQ66" s="153"/>
      <c r="BR66" s="153"/>
      <c r="BS66" s="147"/>
      <c r="BT66" s="147"/>
      <c r="BU66" s="147"/>
      <c r="BV66" s="147"/>
      <c r="BW66" s="133"/>
      <c r="BX66" s="133"/>
      <c r="CD66" s="148"/>
      <c r="CE66" s="155"/>
    </row>
    <row r="67" spans="3:83" ht="6.75" customHeight="1" x14ac:dyDescent="0.15">
      <c r="C67" s="156"/>
      <c r="D67" s="137"/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53"/>
      <c r="T67" s="153"/>
      <c r="U67" s="153"/>
      <c r="V67" s="153"/>
      <c r="W67" s="153"/>
      <c r="X67" s="153"/>
      <c r="Y67" s="153"/>
      <c r="Z67" s="153"/>
      <c r="AA67" s="147"/>
      <c r="AB67" s="147"/>
      <c r="AC67" s="147"/>
      <c r="AD67" s="147"/>
      <c r="AE67" s="133"/>
      <c r="AF67" s="133"/>
      <c r="AU67" s="218"/>
      <c r="AV67" s="164"/>
      <c r="AW67" s="136"/>
      <c r="AX67" s="136"/>
      <c r="AY67" s="136"/>
      <c r="AZ67" s="136"/>
      <c r="BA67" s="136"/>
      <c r="BB67" s="136"/>
      <c r="BC67" s="136"/>
      <c r="BD67" s="136"/>
      <c r="BE67" s="136"/>
      <c r="BF67" s="136"/>
      <c r="BG67" s="136"/>
      <c r="BH67" s="136"/>
      <c r="BI67" s="136"/>
      <c r="BJ67" s="136"/>
      <c r="BK67" s="153"/>
      <c r="BL67" s="153"/>
      <c r="BM67" s="153"/>
      <c r="BN67" s="153"/>
      <c r="BO67" s="153"/>
      <c r="BP67" s="153"/>
      <c r="BQ67" s="153"/>
      <c r="BR67" s="153"/>
      <c r="BS67" s="147"/>
      <c r="BT67" s="147"/>
      <c r="BU67" s="147"/>
      <c r="BV67" s="147"/>
      <c r="BW67" s="133"/>
      <c r="BX67" s="133"/>
      <c r="CD67" s="148"/>
      <c r="CE67" s="155"/>
    </row>
    <row r="68" spans="3:83" ht="24" x14ac:dyDescent="0.15">
      <c r="C68" s="208" t="s">
        <v>164</v>
      </c>
      <c r="D68" s="137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53"/>
      <c r="T68" s="153"/>
      <c r="U68" s="153"/>
      <c r="V68" s="153"/>
      <c r="W68" s="153"/>
      <c r="X68" s="153"/>
      <c r="Y68" s="153"/>
      <c r="Z68" s="153"/>
      <c r="AA68" s="147"/>
      <c r="AB68" s="147"/>
      <c r="AC68" s="147"/>
      <c r="AD68" s="147"/>
      <c r="AE68" s="133"/>
      <c r="AF68" s="133"/>
      <c r="AU68" s="218"/>
      <c r="AV68" s="164"/>
      <c r="AW68" s="136"/>
      <c r="AX68" s="136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  <c r="BI68" s="136"/>
      <c r="BJ68" s="136"/>
      <c r="BK68" s="153"/>
      <c r="BL68" s="153"/>
      <c r="BM68" s="153"/>
      <c r="BN68" s="153"/>
      <c r="BO68" s="153"/>
      <c r="BP68" s="153"/>
      <c r="BQ68" s="153"/>
      <c r="BR68" s="153"/>
      <c r="BS68" s="147"/>
      <c r="BT68" s="147"/>
      <c r="BU68" s="147"/>
      <c r="BV68" s="147"/>
      <c r="BW68" s="133"/>
      <c r="BX68" s="133"/>
      <c r="CD68" s="148"/>
      <c r="CE68" s="155"/>
    </row>
    <row r="69" spans="3:83" ht="15.95" customHeight="1" x14ac:dyDescent="0.15">
      <c r="C69" s="171" t="s">
        <v>81</v>
      </c>
      <c r="D69" s="243" t="s">
        <v>48</v>
      </c>
      <c r="E69" s="454" t="s">
        <v>155</v>
      </c>
      <c r="F69" s="455"/>
      <c r="G69" s="455"/>
      <c r="H69" s="456"/>
      <c r="I69" s="154"/>
      <c r="J69" s="154"/>
      <c r="K69" s="154"/>
      <c r="L69" s="154"/>
      <c r="M69" s="154"/>
      <c r="N69" s="154"/>
      <c r="O69" s="167"/>
      <c r="P69" s="166"/>
      <c r="Q69" s="149"/>
      <c r="R69" s="149"/>
      <c r="S69" s="149"/>
      <c r="T69" s="149"/>
      <c r="U69" s="148"/>
      <c r="V69" s="148"/>
      <c r="W69" s="148"/>
      <c r="X69" s="148"/>
      <c r="Y69" s="148"/>
      <c r="Z69" s="133"/>
      <c r="AA69" s="133"/>
      <c r="AB69" s="133"/>
      <c r="AC69" s="133"/>
      <c r="AD69" s="133"/>
      <c r="AE69" s="133"/>
      <c r="AF69" s="136"/>
      <c r="AG69" s="137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218"/>
      <c r="AU69" s="218"/>
      <c r="AV69" s="218"/>
      <c r="AW69" s="136"/>
      <c r="AX69" s="136"/>
      <c r="AY69" s="153"/>
      <c r="AZ69" s="153"/>
      <c r="BA69" s="153"/>
      <c r="BB69" s="153"/>
      <c r="BC69" s="153"/>
      <c r="BD69" s="153"/>
      <c r="BE69" s="153"/>
      <c r="BF69" s="153"/>
      <c r="BG69" s="147"/>
      <c r="BH69" s="147"/>
      <c r="BI69" s="147"/>
      <c r="BJ69" s="147"/>
      <c r="BR69" s="133"/>
      <c r="BS69" s="133"/>
      <c r="BT69" s="133"/>
      <c r="BU69" s="133"/>
      <c r="BV69" s="133"/>
      <c r="BW69" s="133"/>
      <c r="BX69" s="133"/>
    </row>
    <row r="70" spans="3:83" ht="15.95" customHeight="1" thickBot="1" x14ac:dyDescent="0.2">
      <c r="C70" s="172" t="s">
        <v>80</v>
      </c>
      <c r="D70" s="244" t="s">
        <v>135</v>
      </c>
      <c r="E70" s="448"/>
      <c r="F70" s="449"/>
      <c r="G70" s="449"/>
      <c r="H70" s="450"/>
      <c r="I70" s="223"/>
      <c r="J70" s="224">
        <v>16</v>
      </c>
      <c r="K70" s="225">
        <v>17</v>
      </c>
      <c r="L70" s="260"/>
      <c r="M70" s="254"/>
      <c r="N70" s="154"/>
      <c r="O70" s="154"/>
      <c r="P70" s="154"/>
      <c r="Q70" s="167"/>
      <c r="R70" s="166"/>
      <c r="S70" s="149"/>
      <c r="T70" s="149"/>
      <c r="U70" s="149"/>
      <c r="V70" s="149"/>
      <c r="W70" s="148"/>
      <c r="X70" s="148"/>
      <c r="Y70" s="148"/>
      <c r="Z70" s="133"/>
      <c r="AA70" s="133"/>
      <c r="AB70" s="133"/>
      <c r="AC70" s="133"/>
      <c r="AD70" s="133"/>
      <c r="AE70" s="133"/>
      <c r="AF70" s="136"/>
      <c r="AG70" s="137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218"/>
      <c r="AU70" s="218"/>
      <c r="AV70" s="218"/>
      <c r="AW70" s="136"/>
      <c r="AX70" s="136"/>
      <c r="AY70" s="153"/>
      <c r="AZ70" s="153"/>
      <c r="BA70" s="153"/>
      <c r="BB70" s="153"/>
      <c r="BC70" s="153"/>
      <c r="BD70" s="153"/>
      <c r="BE70" s="153"/>
      <c r="BF70" s="153"/>
      <c r="BG70" s="147"/>
      <c r="BH70" s="147"/>
      <c r="BI70" s="147"/>
      <c r="BJ70" s="147"/>
      <c r="BR70" s="133"/>
      <c r="BS70" s="133"/>
      <c r="BT70" s="133"/>
      <c r="BU70" s="133"/>
      <c r="BV70" s="133"/>
      <c r="BW70" s="133"/>
      <c r="BX70" s="133"/>
    </row>
    <row r="71" spans="3:83" ht="15.95" customHeight="1" thickTop="1" thickBot="1" x14ac:dyDescent="0.2">
      <c r="C71" s="173" t="s">
        <v>214</v>
      </c>
      <c r="D71" s="245" t="s">
        <v>26</v>
      </c>
      <c r="E71" s="442" t="s">
        <v>153</v>
      </c>
      <c r="F71" s="443"/>
      <c r="G71" s="443"/>
      <c r="H71" s="444"/>
      <c r="I71" s="257"/>
      <c r="J71" s="258">
        <v>21</v>
      </c>
      <c r="K71" s="259">
        <v>21</v>
      </c>
      <c r="L71" s="222"/>
      <c r="M71" s="154"/>
      <c r="N71" s="256"/>
      <c r="O71" s="154"/>
      <c r="P71" s="297" t="s">
        <v>11</v>
      </c>
      <c r="Q71" s="297"/>
      <c r="R71" s="297"/>
      <c r="S71" s="297"/>
      <c r="T71" s="297"/>
      <c r="U71" s="298"/>
      <c r="V71" s="298"/>
      <c r="W71" s="298"/>
      <c r="X71" s="298"/>
      <c r="Y71" s="298"/>
      <c r="Z71" s="297"/>
      <c r="AA71" s="297"/>
      <c r="AB71" s="133"/>
      <c r="AC71" s="133"/>
      <c r="AD71" s="133"/>
      <c r="AE71" s="133"/>
      <c r="AF71" s="136"/>
      <c r="AG71" s="137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218"/>
      <c r="AU71" s="218"/>
      <c r="AV71" s="218"/>
      <c r="AW71" s="136"/>
      <c r="AX71" s="136"/>
      <c r="AY71" s="153"/>
      <c r="AZ71" s="153"/>
      <c r="BA71" s="153"/>
      <c r="BB71" s="153"/>
      <c r="BC71" s="153"/>
      <c r="BD71" s="153"/>
      <c r="BE71" s="153"/>
      <c r="BF71" s="153"/>
      <c r="BG71" s="147"/>
      <c r="BH71" s="147"/>
      <c r="BI71" s="147"/>
      <c r="BJ71" s="147"/>
      <c r="BR71" s="133"/>
      <c r="BS71" s="133"/>
      <c r="BT71" s="133"/>
      <c r="BU71" s="133"/>
      <c r="BV71" s="133"/>
      <c r="BW71" s="133"/>
      <c r="BX71" s="133"/>
    </row>
    <row r="72" spans="3:83" ht="15.95" customHeight="1" thickTop="1" thickBot="1" x14ac:dyDescent="0.2">
      <c r="C72" s="172" t="s">
        <v>49</v>
      </c>
      <c r="D72" s="244" t="s">
        <v>48</v>
      </c>
      <c r="E72" s="445"/>
      <c r="F72" s="446"/>
      <c r="G72" s="446"/>
      <c r="H72" s="447"/>
      <c r="I72" s="222"/>
      <c r="J72" s="154"/>
      <c r="K72" s="229">
        <v>9</v>
      </c>
      <c r="L72" s="229">
        <v>22</v>
      </c>
      <c r="M72" s="229">
        <v>20</v>
      </c>
      <c r="N72" s="261"/>
      <c r="O72" s="254"/>
      <c r="P72" s="496" t="str">
        <f>C71</f>
        <v>伊丹槙一郎</v>
      </c>
      <c r="Q72" s="497"/>
      <c r="R72" s="497"/>
      <c r="S72" s="497"/>
      <c r="T72" s="497"/>
      <c r="U72" s="497"/>
      <c r="V72" s="498" t="str">
        <f>D71</f>
        <v>トーヨ</v>
      </c>
      <c r="W72" s="497"/>
      <c r="X72" s="497"/>
      <c r="Y72" s="497"/>
      <c r="Z72" s="497"/>
      <c r="AA72" s="499"/>
      <c r="AB72" s="506" t="s">
        <v>195</v>
      </c>
      <c r="AC72" s="507"/>
      <c r="AD72" s="507"/>
      <c r="AE72" s="507"/>
      <c r="AF72" s="507"/>
      <c r="AG72" s="507"/>
      <c r="AH72" s="507"/>
      <c r="AI72" s="507"/>
      <c r="AJ72" s="507"/>
      <c r="AK72" s="507"/>
      <c r="AL72" s="507"/>
      <c r="AM72" s="507"/>
      <c r="AN72" s="136"/>
      <c r="AO72" s="136"/>
      <c r="AP72" s="136"/>
      <c r="AQ72" s="136"/>
      <c r="AR72" s="136"/>
      <c r="AS72" s="136"/>
      <c r="AT72" s="218"/>
      <c r="AU72" s="218"/>
      <c r="AV72" s="218"/>
      <c r="AW72" s="136"/>
      <c r="AX72" s="136"/>
      <c r="AY72" s="153"/>
      <c r="AZ72" s="153"/>
      <c r="BA72" s="153"/>
      <c r="BB72" s="153"/>
      <c r="BC72" s="153"/>
      <c r="BD72" s="153"/>
      <c r="BE72" s="153"/>
      <c r="BF72" s="153"/>
      <c r="BG72" s="147"/>
      <c r="BH72" s="147"/>
      <c r="BI72" s="147"/>
      <c r="BJ72" s="147"/>
      <c r="BR72" s="133"/>
      <c r="BS72" s="133"/>
      <c r="BT72" s="133"/>
      <c r="BU72" s="133"/>
      <c r="BV72" s="133"/>
      <c r="BW72" s="133"/>
      <c r="BX72" s="133"/>
    </row>
    <row r="73" spans="3:83" ht="15.95" customHeight="1" thickTop="1" thickBot="1" x14ac:dyDescent="0.2">
      <c r="C73" s="173" t="s">
        <v>41</v>
      </c>
      <c r="D73" s="245" t="s">
        <v>0</v>
      </c>
      <c r="E73" s="442" t="s">
        <v>152</v>
      </c>
      <c r="F73" s="443"/>
      <c r="G73" s="443"/>
      <c r="H73" s="444"/>
      <c r="I73" s="222"/>
      <c r="J73" s="154"/>
      <c r="K73" s="229">
        <v>21</v>
      </c>
      <c r="L73" s="229">
        <v>20</v>
      </c>
      <c r="M73" s="230">
        <v>17</v>
      </c>
      <c r="N73" s="154"/>
      <c r="O73" s="251"/>
      <c r="P73" s="365" t="str">
        <f>C72</f>
        <v>伊藤洸弥</v>
      </c>
      <c r="Q73" s="366"/>
      <c r="R73" s="366"/>
      <c r="S73" s="366"/>
      <c r="T73" s="366"/>
      <c r="U73" s="366"/>
      <c r="V73" s="367" t="str">
        <f>D72</f>
        <v>関川クラブ</v>
      </c>
      <c r="W73" s="366"/>
      <c r="X73" s="366"/>
      <c r="Y73" s="366"/>
      <c r="Z73" s="366"/>
      <c r="AA73" s="368"/>
      <c r="AB73" s="506"/>
      <c r="AC73" s="507"/>
      <c r="AD73" s="507"/>
      <c r="AE73" s="507"/>
      <c r="AF73" s="507"/>
      <c r="AG73" s="507"/>
      <c r="AH73" s="507"/>
      <c r="AI73" s="507"/>
      <c r="AJ73" s="507"/>
      <c r="AK73" s="507"/>
      <c r="AL73" s="507"/>
      <c r="AM73" s="507"/>
      <c r="AN73" s="136"/>
      <c r="AO73" s="136"/>
      <c r="AP73" s="136"/>
      <c r="AQ73" s="136"/>
      <c r="AR73" s="136"/>
      <c r="AS73" s="136"/>
      <c r="AT73" s="218"/>
      <c r="AU73" s="218"/>
      <c r="AV73" s="218"/>
      <c r="AW73" s="136"/>
      <c r="AX73" s="136"/>
      <c r="AY73" s="153"/>
      <c r="AZ73" s="153"/>
      <c r="BA73" s="153"/>
      <c r="BB73" s="153"/>
      <c r="BC73" s="153"/>
      <c r="BD73" s="153"/>
      <c r="BE73" s="153"/>
      <c r="BF73" s="153"/>
      <c r="BG73" s="147"/>
      <c r="BH73" s="147"/>
      <c r="BI73" s="147"/>
      <c r="BJ73" s="147"/>
      <c r="BR73" s="133"/>
      <c r="BS73" s="133"/>
      <c r="BT73" s="133"/>
      <c r="BU73" s="133"/>
      <c r="BV73" s="133"/>
      <c r="BW73" s="133"/>
      <c r="BX73" s="133"/>
    </row>
    <row r="74" spans="3:83" ht="15.95" customHeight="1" thickTop="1" thickBot="1" x14ac:dyDescent="0.2">
      <c r="C74" s="172" t="s">
        <v>139</v>
      </c>
      <c r="D74" s="244" t="s">
        <v>0</v>
      </c>
      <c r="E74" s="445"/>
      <c r="F74" s="446"/>
      <c r="G74" s="446"/>
      <c r="H74" s="447"/>
      <c r="I74" s="247">
        <v>23</v>
      </c>
      <c r="J74" s="248">
        <v>17</v>
      </c>
      <c r="K74" s="249">
        <v>21</v>
      </c>
      <c r="L74" s="252"/>
      <c r="M74" s="255"/>
      <c r="N74" s="154"/>
      <c r="O74" s="154"/>
      <c r="P74" s="382" t="s">
        <v>12</v>
      </c>
      <c r="Q74" s="382"/>
      <c r="R74" s="382"/>
      <c r="S74" s="382"/>
      <c r="T74" s="382"/>
      <c r="U74" s="382"/>
      <c r="V74" s="382"/>
      <c r="W74" s="382"/>
      <c r="X74" s="382"/>
      <c r="Y74" s="382"/>
      <c r="Z74" s="297"/>
      <c r="AA74" s="297"/>
      <c r="AB74" s="133"/>
      <c r="AC74" s="133"/>
      <c r="AD74" s="133"/>
      <c r="AE74" s="133"/>
      <c r="AF74" s="136"/>
      <c r="AG74" s="137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218"/>
      <c r="AU74" s="218"/>
      <c r="AV74" s="218"/>
      <c r="AW74" s="136"/>
      <c r="AX74" s="136"/>
      <c r="AY74" s="153"/>
      <c r="AZ74" s="153"/>
      <c r="BA74" s="153"/>
      <c r="BB74" s="153"/>
      <c r="BC74" s="153"/>
      <c r="BD74" s="153"/>
      <c r="BE74" s="153"/>
      <c r="BF74" s="153"/>
      <c r="BG74" s="147"/>
      <c r="BH74" s="147"/>
      <c r="BI74" s="147"/>
      <c r="BJ74" s="147"/>
      <c r="BR74" s="133"/>
      <c r="BS74" s="133"/>
      <c r="BT74" s="133"/>
      <c r="BU74" s="133"/>
      <c r="BV74" s="133"/>
      <c r="BW74" s="133"/>
      <c r="BX74" s="133"/>
    </row>
    <row r="75" spans="3:83" ht="15.95" customHeight="1" thickTop="1" x14ac:dyDescent="0.15">
      <c r="C75" s="173" t="s">
        <v>40</v>
      </c>
      <c r="D75" s="245" t="s">
        <v>0</v>
      </c>
      <c r="E75" s="448" t="s">
        <v>151</v>
      </c>
      <c r="F75" s="449"/>
      <c r="G75" s="449"/>
      <c r="H75" s="450"/>
      <c r="I75" s="226">
        <v>21</v>
      </c>
      <c r="J75" s="227">
        <v>21</v>
      </c>
      <c r="K75" s="228">
        <v>18</v>
      </c>
      <c r="L75" s="222"/>
      <c r="M75" s="154"/>
      <c r="N75" s="154"/>
      <c r="O75" s="154"/>
      <c r="P75" s="496" t="str">
        <f>C73</f>
        <v>尾崎謙二</v>
      </c>
      <c r="Q75" s="497"/>
      <c r="R75" s="497"/>
      <c r="S75" s="497"/>
      <c r="T75" s="497"/>
      <c r="U75" s="497"/>
      <c r="V75" s="498" t="str">
        <f>D73</f>
        <v>TEAMBLOWIN</v>
      </c>
      <c r="W75" s="497"/>
      <c r="X75" s="497"/>
      <c r="Y75" s="497"/>
      <c r="Z75" s="497"/>
      <c r="AA75" s="499"/>
      <c r="AB75" s="133"/>
      <c r="AC75" s="133"/>
      <c r="AD75" s="133"/>
      <c r="AE75" s="133"/>
      <c r="AF75" s="161"/>
      <c r="AG75" s="140"/>
      <c r="AH75" s="160"/>
      <c r="AI75" s="160"/>
      <c r="AJ75" s="160"/>
      <c r="AK75" s="160"/>
      <c r="AL75" s="114"/>
      <c r="AM75" s="159"/>
      <c r="AN75" s="160"/>
      <c r="AO75" s="157"/>
      <c r="AP75" s="114"/>
      <c r="AQ75" s="114"/>
      <c r="AR75" s="114"/>
      <c r="AS75" s="114"/>
      <c r="AT75" s="219"/>
      <c r="AU75" s="161"/>
      <c r="AV75" s="141"/>
      <c r="AW75" s="114"/>
      <c r="AX75" s="159"/>
      <c r="AY75" s="158"/>
      <c r="AZ75" s="157"/>
      <c r="BA75" s="114"/>
      <c r="BB75" s="159"/>
      <c r="BC75" s="158"/>
      <c r="BD75" s="157"/>
      <c r="BE75" s="114"/>
      <c r="BF75" s="159"/>
      <c r="BG75" s="158"/>
      <c r="BH75" s="157"/>
      <c r="BI75" s="114"/>
      <c r="BJ75" s="159"/>
      <c r="BK75" s="158"/>
      <c r="BL75" s="157"/>
      <c r="BR75" s="133"/>
      <c r="BS75" s="133"/>
      <c r="BT75" s="133"/>
      <c r="BU75" s="133"/>
      <c r="BV75" s="133"/>
      <c r="BW75" s="133"/>
      <c r="BX75" s="133"/>
    </row>
    <row r="76" spans="3:83" ht="15.95" customHeight="1" x14ac:dyDescent="0.15">
      <c r="C76" s="174" t="s">
        <v>184</v>
      </c>
      <c r="D76" s="246" t="s">
        <v>0</v>
      </c>
      <c r="E76" s="451"/>
      <c r="F76" s="452"/>
      <c r="G76" s="452"/>
      <c r="H76" s="453"/>
      <c r="I76" s="154"/>
      <c r="J76" s="154"/>
      <c r="K76" s="154"/>
      <c r="L76" s="154"/>
      <c r="M76" s="154"/>
      <c r="N76" s="154"/>
      <c r="O76" s="154"/>
      <c r="P76" s="365" t="str">
        <f>C74</f>
        <v>阿部佳人</v>
      </c>
      <c r="Q76" s="366"/>
      <c r="R76" s="366"/>
      <c r="S76" s="366"/>
      <c r="T76" s="366"/>
      <c r="U76" s="366"/>
      <c r="V76" s="367" t="str">
        <f>D74</f>
        <v>TEAMBLOWIN</v>
      </c>
      <c r="W76" s="366"/>
      <c r="X76" s="366"/>
      <c r="Y76" s="366"/>
      <c r="Z76" s="366"/>
      <c r="AA76" s="368"/>
      <c r="AB76" s="133"/>
      <c r="AC76" s="133"/>
      <c r="AD76" s="133"/>
      <c r="AE76" s="133"/>
      <c r="AF76" s="136"/>
      <c r="AG76" s="137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218"/>
      <c r="AU76" s="218"/>
      <c r="AV76" s="218"/>
      <c r="AW76" s="136"/>
      <c r="AX76" s="136"/>
      <c r="AY76" s="153"/>
      <c r="AZ76" s="153"/>
      <c r="BA76" s="153"/>
      <c r="BB76" s="153"/>
      <c r="BC76" s="153"/>
      <c r="BD76" s="153"/>
      <c r="BE76" s="153"/>
      <c r="BF76" s="153"/>
      <c r="BG76" s="147"/>
      <c r="BH76" s="147"/>
      <c r="BI76" s="147"/>
      <c r="BJ76" s="147"/>
      <c r="BR76" s="133"/>
      <c r="BS76" s="133"/>
      <c r="BT76" s="133"/>
      <c r="BU76" s="133"/>
      <c r="BV76" s="133"/>
      <c r="BW76" s="133"/>
      <c r="BX76" s="133"/>
    </row>
    <row r="77" spans="3:83" ht="15.75" customHeight="1" x14ac:dyDescent="0.15">
      <c r="C77" s="156"/>
      <c r="D77" s="137"/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297" t="s">
        <v>200</v>
      </c>
      <c r="Q77" s="297"/>
      <c r="R77" s="297"/>
      <c r="S77" s="297"/>
      <c r="T77" s="297"/>
      <c r="U77" s="298"/>
      <c r="V77" s="298"/>
      <c r="W77" s="298"/>
      <c r="X77" s="298"/>
      <c r="Y77" s="298"/>
      <c r="Z77" s="297"/>
      <c r="AA77" s="297"/>
      <c r="AB77" s="147"/>
      <c r="AC77" s="147"/>
      <c r="AD77" s="147"/>
      <c r="AE77" s="133"/>
      <c r="AF77" s="133"/>
      <c r="AU77" s="218"/>
      <c r="AV77" s="164"/>
      <c r="AW77" s="136"/>
      <c r="AX77" s="136"/>
      <c r="AY77" s="136"/>
      <c r="AZ77" s="136"/>
      <c r="BA77" s="136"/>
      <c r="BB77" s="136"/>
      <c r="BC77" s="136"/>
      <c r="BD77" s="136"/>
      <c r="BE77" s="136"/>
      <c r="BF77" s="136"/>
      <c r="BG77" s="136"/>
      <c r="BH77" s="136"/>
      <c r="BI77" s="136"/>
      <c r="BJ77" s="136"/>
      <c r="BK77" s="153"/>
      <c r="BL77" s="153"/>
      <c r="BM77" s="153"/>
      <c r="BN77" s="153"/>
      <c r="BO77" s="153"/>
      <c r="BP77" s="153"/>
      <c r="BQ77" s="153"/>
      <c r="BR77" s="153"/>
      <c r="BS77" s="147"/>
      <c r="BT77" s="147"/>
      <c r="BU77" s="147"/>
      <c r="BV77" s="147"/>
      <c r="BW77" s="133"/>
      <c r="BX77" s="133"/>
      <c r="CD77" s="148"/>
      <c r="CE77" s="155"/>
    </row>
    <row r="78" spans="3:83" ht="15.75" customHeight="1" x14ac:dyDescent="0.15">
      <c r="C78" s="156"/>
      <c r="D78" s="137"/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496" t="str">
        <f>C69</f>
        <v>曽我部雄斗</v>
      </c>
      <c r="Q78" s="497"/>
      <c r="R78" s="497"/>
      <c r="S78" s="497"/>
      <c r="T78" s="497"/>
      <c r="U78" s="497"/>
      <c r="V78" s="498" t="str">
        <f>D69</f>
        <v>関川クラブ</v>
      </c>
      <c r="W78" s="497"/>
      <c r="X78" s="497"/>
      <c r="Y78" s="497"/>
      <c r="Z78" s="497"/>
      <c r="AA78" s="499"/>
      <c r="AB78" s="147"/>
      <c r="AC78" s="147"/>
      <c r="AD78" s="147"/>
      <c r="AE78" s="133"/>
      <c r="AF78" s="133"/>
      <c r="AU78" s="218"/>
      <c r="AV78" s="164"/>
      <c r="AW78" s="136"/>
      <c r="AX78" s="136"/>
      <c r="AY78" s="136"/>
      <c r="AZ78" s="136"/>
      <c r="BA78" s="136"/>
      <c r="BB78" s="136"/>
      <c r="BC78" s="136"/>
      <c r="BD78" s="136"/>
      <c r="BE78" s="136"/>
      <c r="BF78" s="136"/>
      <c r="BG78" s="136"/>
      <c r="BH78" s="136"/>
      <c r="BI78" s="136"/>
      <c r="BJ78" s="136"/>
      <c r="BK78" s="153"/>
      <c r="BL78" s="153"/>
      <c r="BM78" s="153"/>
      <c r="BN78" s="153"/>
      <c r="BO78" s="153"/>
      <c r="BP78" s="153"/>
      <c r="BQ78" s="153"/>
      <c r="BR78" s="153"/>
      <c r="BS78" s="147"/>
      <c r="BT78" s="147"/>
      <c r="BU78" s="147"/>
      <c r="BV78" s="147"/>
      <c r="BW78" s="133"/>
      <c r="BX78" s="133"/>
      <c r="CD78" s="148"/>
      <c r="CE78" s="155"/>
    </row>
    <row r="79" spans="3:83" ht="15.75" customHeight="1" x14ac:dyDescent="0.15">
      <c r="C79" s="156"/>
      <c r="D79" s="137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365" t="str">
        <f>C70</f>
        <v>寺尾孝介</v>
      </c>
      <c r="Q79" s="366"/>
      <c r="R79" s="366"/>
      <c r="S79" s="366"/>
      <c r="T79" s="366"/>
      <c r="U79" s="366"/>
      <c r="V79" s="367" t="str">
        <f>D70</f>
        <v>関川クラブ</v>
      </c>
      <c r="W79" s="366"/>
      <c r="X79" s="366"/>
      <c r="Y79" s="366"/>
      <c r="Z79" s="366"/>
      <c r="AA79" s="368"/>
      <c r="AB79" s="147"/>
      <c r="AC79" s="147"/>
      <c r="AD79" s="147"/>
      <c r="AE79" s="133"/>
      <c r="AF79" s="133"/>
      <c r="AU79" s="218"/>
      <c r="AV79" s="164"/>
      <c r="AW79" s="136"/>
      <c r="AX79" s="136"/>
      <c r="AY79" s="136"/>
      <c r="AZ79" s="136"/>
      <c r="BA79" s="136"/>
      <c r="BB79" s="136"/>
      <c r="BC79" s="136"/>
      <c r="BD79" s="136"/>
      <c r="BE79" s="136"/>
      <c r="BF79" s="136"/>
      <c r="BG79" s="136"/>
      <c r="BH79" s="136"/>
      <c r="BI79" s="136"/>
      <c r="BJ79" s="136"/>
      <c r="BK79" s="153"/>
      <c r="BL79" s="153"/>
      <c r="BM79" s="153"/>
      <c r="BN79" s="153"/>
      <c r="BO79" s="153"/>
      <c r="BP79" s="153"/>
      <c r="BQ79" s="153"/>
      <c r="BR79" s="153"/>
      <c r="BS79" s="147"/>
      <c r="BT79" s="147"/>
      <c r="BU79" s="147"/>
      <c r="BV79" s="147"/>
      <c r="BW79" s="133"/>
      <c r="BX79" s="133"/>
      <c r="CD79" s="148"/>
      <c r="CE79" s="155"/>
    </row>
    <row r="80" spans="3:83" ht="15.75" customHeight="1" x14ac:dyDescent="0.15">
      <c r="C80" s="156"/>
      <c r="D80" s="137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382" t="s">
        <v>200</v>
      </c>
      <c r="Q80" s="382"/>
      <c r="R80" s="382"/>
      <c r="S80" s="382"/>
      <c r="T80" s="382"/>
      <c r="U80" s="382"/>
      <c r="V80" s="382"/>
      <c r="W80" s="382"/>
      <c r="X80" s="382"/>
      <c r="Y80" s="382"/>
      <c r="Z80" s="297"/>
      <c r="AA80" s="297"/>
      <c r="AB80" s="147"/>
      <c r="AC80" s="147"/>
      <c r="AD80" s="147"/>
      <c r="AE80" s="133"/>
      <c r="AF80" s="133"/>
      <c r="AU80" s="218"/>
      <c r="AV80" s="164"/>
      <c r="AW80" s="136"/>
      <c r="AX80" s="136"/>
      <c r="AY80" s="136"/>
      <c r="AZ80" s="136"/>
      <c r="BA80" s="136"/>
      <c r="BB80" s="136"/>
      <c r="BC80" s="136"/>
      <c r="BD80" s="136"/>
      <c r="BE80" s="136"/>
      <c r="BF80" s="136"/>
      <c r="BG80" s="136"/>
      <c r="BH80" s="136"/>
      <c r="BI80" s="136"/>
      <c r="BJ80" s="136"/>
      <c r="BK80" s="153"/>
      <c r="BL80" s="153"/>
      <c r="BM80" s="153"/>
      <c r="BN80" s="153"/>
      <c r="BO80" s="153"/>
      <c r="BP80" s="153"/>
      <c r="BQ80" s="153"/>
      <c r="BR80" s="153"/>
      <c r="BS80" s="147"/>
      <c r="BT80" s="147"/>
      <c r="BU80" s="147"/>
      <c r="BV80" s="147"/>
      <c r="BW80" s="133"/>
      <c r="BX80" s="133"/>
      <c r="CD80" s="148"/>
      <c r="CE80" s="155"/>
    </row>
    <row r="81" spans="2:83" ht="15.75" customHeight="1" x14ac:dyDescent="0.15">
      <c r="C81" s="156"/>
      <c r="D81" s="137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496" t="str">
        <f>C75</f>
        <v>加地龍太</v>
      </c>
      <c r="Q81" s="497"/>
      <c r="R81" s="497"/>
      <c r="S81" s="497"/>
      <c r="T81" s="497"/>
      <c r="U81" s="497"/>
      <c r="V81" s="498" t="str">
        <f>D75</f>
        <v>TEAMBLOWIN</v>
      </c>
      <c r="W81" s="497"/>
      <c r="X81" s="497"/>
      <c r="Y81" s="497"/>
      <c r="Z81" s="497"/>
      <c r="AA81" s="499"/>
      <c r="AB81" s="147"/>
      <c r="AC81" s="147"/>
      <c r="AD81" s="147"/>
      <c r="AE81" s="133"/>
      <c r="AF81" s="133"/>
      <c r="AU81" s="218"/>
      <c r="AV81" s="164"/>
      <c r="AW81" s="136"/>
      <c r="AX81" s="136"/>
      <c r="AY81" s="136"/>
      <c r="AZ81" s="136"/>
      <c r="BA81" s="136"/>
      <c r="BB81" s="136"/>
      <c r="BC81" s="136"/>
      <c r="BD81" s="136"/>
      <c r="BE81" s="136"/>
      <c r="BF81" s="136"/>
      <c r="BG81" s="136"/>
      <c r="BH81" s="136"/>
      <c r="BI81" s="136"/>
      <c r="BJ81" s="136"/>
      <c r="BK81" s="153"/>
      <c r="BL81" s="153"/>
      <c r="BM81" s="153"/>
      <c r="BN81" s="153"/>
      <c r="BO81" s="153"/>
      <c r="BP81" s="153"/>
      <c r="BQ81" s="153"/>
      <c r="BR81" s="153"/>
      <c r="BS81" s="147"/>
      <c r="BT81" s="147"/>
      <c r="BU81" s="147"/>
      <c r="BV81" s="147"/>
      <c r="BW81" s="133"/>
      <c r="BX81" s="133"/>
      <c r="CD81" s="148"/>
      <c r="CE81" s="155"/>
    </row>
    <row r="82" spans="2:83" ht="15.75" customHeight="1" x14ac:dyDescent="0.15">
      <c r="C82" s="156"/>
      <c r="D82" s="137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365" t="str">
        <f>C76</f>
        <v>高木達也</v>
      </c>
      <c r="Q82" s="366"/>
      <c r="R82" s="366"/>
      <c r="S82" s="366"/>
      <c r="T82" s="366"/>
      <c r="U82" s="366"/>
      <c r="V82" s="367" t="str">
        <f>D76</f>
        <v>TEAMBLOWIN</v>
      </c>
      <c r="W82" s="366"/>
      <c r="X82" s="366"/>
      <c r="Y82" s="366"/>
      <c r="Z82" s="366"/>
      <c r="AA82" s="368"/>
      <c r="AB82" s="147"/>
      <c r="AC82" s="147"/>
      <c r="AD82" s="147"/>
      <c r="AE82" s="133"/>
      <c r="AF82" s="133"/>
      <c r="AU82" s="218"/>
      <c r="AV82" s="164"/>
      <c r="AW82" s="136"/>
      <c r="AX82" s="136"/>
      <c r="AY82" s="136"/>
      <c r="AZ82" s="136"/>
      <c r="BA82" s="136"/>
      <c r="BB82" s="136"/>
      <c r="BC82" s="136"/>
      <c r="BD82" s="136"/>
      <c r="BE82" s="136"/>
      <c r="BF82" s="136"/>
      <c r="BG82" s="136"/>
      <c r="BH82" s="136"/>
      <c r="BI82" s="136"/>
      <c r="BJ82" s="136"/>
      <c r="BK82" s="153"/>
      <c r="BL82" s="153"/>
      <c r="BM82" s="153"/>
      <c r="BN82" s="153"/>
      <c r="BO82" s="153"/>
      <c r="BP82" s="153"/>
      <c r="BQ82" s="153"/>
      <c r="BR82" s="153"/>
      <c r="BS82" s="147"/>
      <c r="BT82" s="147"/>
      <c r="BU82" s="147"/>
      <c r="BV82" s="147"/>
      <c r="BW82" s="133"/>
      <c r="BX82" s="133"/>
      <c r="CD82" s="148"/>
      <c r="CE82" s="155"/>
    </row>
    <row r="83" spans="2:83" ht="12" customHeight="1" x14ac:dyDescent="0.15">
      <c r="C83" s="156"/>
      <c r="D83" s="137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53"/>
      <c r="T83" s="153"/>
      <c r="U83" s="153"/>
      <c r="V83" s="153"/>
      <c r="W83" s="153"/>
      <c r="X83" s="153"/>
      <c r="Y83" s="153"/>
      <c r="Z83" s="153"/>
      <c r="AA83" s="147"/>
      <c r="AB83" s="147"/>
      <c r="AC83" s="147"/>
      <c r="AD83" s="147"/>
      <c r="AE83" s="133"/>
      <c r="AF83" s="133"/>
      <c r="AU83" s="218"/>
      <c r="AV83" s="164"/>
      <c r="AW83" s="136"/>
      <c r="AX83" s="136"/>
      <c r="AY83" s="136"/>
      <c r="AZ83" s="136"/>
      <c r="BA83" s="136"/>
      <c r="BB83" s="136"/>
      <c r="BC83" s="136"/>
      <c r="BD83" s="136"/>
      <c r="BE83" s="136"/>
      <c r="BF83" s="136"/>
      <c r="BG83" s="136"/>
      <c r="BH83" s="136"/>
      <c r="BI83" s="136"/>
      <c r="BJ83" s="136"/>
      <c r="BK83" s="153"/>
      <c r="BL83" s="153"/>
      <c r="BM83" s="153"/>
      <c r="BN83" s="153"/>
      <c r="BO83" s="153"/>
      <c r="BP83" s="153"/>
      <c r="BQ83" s="153"/>
      <c r="BR83" s="153"/>
      <c r="BS83" s="147"/>
      <c r="BT83" s="147"/>
      <c r="BU83" s="147"/>
      <c r="BV83" s="147"/>
      <c r="BW83" s="133"/>
      <c r="BX83" s="133"/>
      <c r="CD83" s="148"/>
      <c r="CE83" s="155"/>
    </row>
    <row r="85" spans="2:83" ht="12" customHeight="1" x14ac:dyDescent="0.15">
      <c r="C85" s="156"/>
      <c r="D85" s="137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53"/>
      <c r="T85" s="153"/>
      <c r="U85" s="153"/>
      <c r="V85" s="153"/>
      <c r="W85" s="153"/>
      <c r="X85" s="153"/>
      <c r="Y85" s="153"/>
      <c r="Z85" s="153"/>
      <c r="AA85" s="147"/>
      <c r="AB85" s="147"/>
      <c r="AC85" s="147"/>
      <c r="AD85" s="147"/>
      <c r="AE85" s="133"/>
      <c r="AF85" s="133"/>
      <c r="AU85" s="218"/>
      <c r="AV85" s="164"/>
      <c r="AW85" s="136"/>
      <c r="AX85" s="136"/>
      <c r="AY85" s="136"/>
      <c r="AZ85" s="136"/>
      <c r="BA85" s="136"/>
      <c r="BB85" s="136"/>
      <c r="BC85" s="136"/>
      <c r="BD85" s="136"/>
      <c r="BE85" s="136"/>
      <c r="BF85" s="136"/>
      <c r="BG85" s="136"/>
      <c r="BH85" s="136"/>
      <c r="BI85" s="136"/>
      <c r="BJ85" s="136"/>
      <c r="BK85" s="153"/>
      <c r="BL85" s="153"/>
      <c r="BM85" s="153"/>
      <c r="BN85" s="153"/>
      <c r="BO85" s="153"/>
      <c r="BP85" s="153"/>
      <c r="BQ85" s="153"/>
      <c r="BR85" s="153"/>
      <c r="BS85" s="147"/>
      <c r="BT85" s="147"/>
      <c r="BU85" s="147"/>
      <c r="BV85" s="147"/>
      <c r="BW85" s="133"/>
      <c r="BX85" s="133"/>
      <c r="CD85" s="148"/>
      <c r="CE85" s="155"/>
    </row>
    <row r="86" spans="2:83" ht="32.25" x14ac:dyDescent="0.15">
      <c r="C86" s="209" t="s">
        <v>163</v>
      </c>
      <c r="D86" s="211"/>
      <c r="E86" s="211"/>
      <c r="F86" s="211"/>
      <c r="G86" s="211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  <c r="AA86" s="211"/>
      <c r="AB86" s="211"/>
      <c r="AC86" s="211"/>
      <c r="AD86" s="211"/>
      <c r="AE86" s="211"/>
      <c r="AF86" s="211"/>
      <c r="AG86" s="211"/>
      <c r="AH86" s="211"/>
      <c r="AI86" s="211"/>
      <c r="AJ86" s="211"/>
      <c r="AK86" s="211"/>
      <c r="AU86" s="218"/>
      <c r="AV86" s="164"/>
      <c r="AW86" s="136"/>
      <c r="AX86" s="136"/>
      <c r="AY86" s="136"/>
      <c r="AZ86" s="136"/>
      <c r="BA86" s="136"/>
      <c r="BB86" s="136"/>
      <c r="BC86" s="136"/>
      <c r="BD86" s="136"/>
      <c r="BE86" s="136"/>
      <c r="BF86" s="136"/>
      <c r="BG86" s="136"/>
      <c r="BH86" s="136"/>
      <c r="BI86" s="136"/>
      <c r="BJ86" s="136"/>
      <c r="BK86" s="153"/>
      <c r="BL86" s="153"/>
      <c r="BM86" s="153"/>
      <c r="BN86" s="153"/>
      <c r="BO86" s="153"/>
      <c r="BP86" s="153"/>
      <c r="BQ86" s="153"/>
      <c r="BR86" s="153"/>
      <c r="BS86" s="147"/>
      <c r="BT86" s="147"/>
      <c r="BU86" s="147"/>
      <c r="BV86" s="147"/>
      <c r="BW86" s="133"/>
      <c r="BX86" s="133"/>
      <c r="CD86" s="148"/>
      <c r="CE86" s="155"/>
    </row>
    <row r="87" spans="2:83" ht="15" customHeight="1" thickBot="1" x14ac:dyDescent="0.2">
      <c r="C87" s="165" t="s">
        <v>154</v>
      </c>
      <c r="D87" s="164"/>
      <c r="E87" s="165" t="s">
        <v>146</v>
      </c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53"/>
      <c r="T87" s="153"/>
      <c r="U87" s="153"/>
      <c r="V87" s="153"/>
      <c r="W87" s="153"/>
      <c r="X87" s="153"/>
      <c r="Y87" s="153"/>
      <c r="Z87" s="153"/>
      <c r="AA87" s="147"/>
      <c r="AB87" s="147"/>
      <c r="AC87" s="147"/>
      <c r="AD87" s="147"/>
      <c r="AE87" s="133"/>
      <c r="AF87" s="133"/>
      <c r="AU87" s="218"/>
      <c r="AV87" s="164"/>
      <c r="AW87" s="136"/>
      <c r="AX87" s="136"/>
      <c r="AY87" s="136"/>
      <c r="AZ87" s="136"/>
      <c r="BA87" s="136"/>
      <c r="BB87" s="136"/>
      <c r="BC87" s="136"/>
      <c r="BD87" s="136"/>
      <c r="BE87" s="136"/>
      <c r="BF87" s="136"/>
      <c r="BG87" s="136"/>
      <c r="BH87" s="136"/>
      <c r="BI87" s="136"/>
      <c r="BJ87" s="136"/>
      <c r="BK87" s="153"/>
      <c r="BL87" s="153"/>
      <c r="BM87" s="153"/>
      <c r="BN87" s="153"/>
      <c r="BO87" s="153"/>
      <c r="BP87" s="153"/>
      <c r="BQ87" s="153"/>
      <c r="BR87" s="153"/>
      <c r="BS87" s="147"/>
      <c r="BT87" s="147"/>
      <c r="BU87" s="147"/>
      <c r="BV87" s="147"/>
      <c r="BW87" s="133"/>
      <c r="BX87" s="133"/>
      <c r="CD87" s="148"/>
      <c r="CE87" s="155"/>
    </row>
    <row r="88" spans="2:83" ht="12" customHeight="1" x14ac:dyDescent="0.15">
      <c r="C88" s="478" t="s">
        <v>173</v>
      </c>
      <c r="D88" s="479"/>
      <c r="E88" s="431" t="str">
        <f>C90</f>
        <v>合田拳斗</v>
      </c>
      <c r="F88" s="393"/>
      <c r="G88" s="393"/>
      <c r="H88" s="394"/>
      <c r="I88" s="392" t="str">
        <f>C93</f>
        <v>西原輝一</v>
      </c>
      <c r="J88" s="393"/>
      <c r="K88" s="393"/>
      <c r="L88" s="394"/>
      <c r="M88" s="392" t="str">
        <f>C96</f>
        <v>井上訓臣</v>
      </c>
      <c r="N88" s="393"/>
      <c r="O88" s="393"/>
      <c r="P88" s="394"/>
      <c r="Q88" s="392" t="str">
        <f>C99</f>
        <v>石川澄広</v>
      </c>
      <c r="R88" s="393"/>
      <c r="S88" s="393"/>
      <c r="T88" s="394"/>
      <c r="U88" s="392" t="str">
        <f>C102</f>
        <v>白川律稀</v>
      </c>
      <c r="V88" s="393"/>
      <c r="W88" s="393"/>
      <c r="X88" s="394"/>
      <c r="Y88" s="395" t="s">
        <v>1</v>
      </c>
      <c r="Z88" s="396"/>
      <c r="AA88" s="396"/>
      <c r="AB88" s="397"/>
      <c r="AC88" s="101"/>
      <c r="AD88" s="378" t="s">
        <v>3</v>
      </c>
      <c r="AE88" s="379"/>
      <c r="AF88" s="372" t="s">
        <v>4</v>
      </c>
      <c r="AG88" s="374"/>
      <c r="AH88" s="373"/>
      <c r="AI88" s="375" t="s">
        <v>5</v>
      </c>
      <c r="AJ88" s="376"/>
      <c r="AK88" s="377"/>
      <c r="AL88" s="136"/>
      <c r="AM88" s="136"/>
      <c r="AN88" s="136"/>
      <c r="AO88" s="136"/>
      <c r="AP88" s="136"/>
      <c r="AQ88" s="136"/>
      <c r="AR88" s="136"/>
      <c r="AS88" s="136"/>
      <c r="AW88" s="153"/>
      <c r="AX88" s="153"/>
      <c r="AY88" s="153"/>
      <c r="AZ88" s="153"/>
      <c r="BA88" s="153"/>
      <c r="BB88" s="147"/>
      <c r="BC88" s="147"/>
      <c r="BD88" s="147"/>
      <c r="BE88" s="147"/>
      <c r="BR88" s="133"/>
      <c r="BS88" s="133"/>
      <c r="BT88" s="133"/>
      <c r="BU88" s="133"/>
      <c r="BV88" s="133"/>
      <c r="BW88" s="133"/>
      <c r="BX88" s="133"/>
    </row>
    <row r="89" spans="2:83" ht="12" customHeight="1" thickBot="1" x14ac:dyDescent="0.2">
      <c r="C89" s="480"/>
      <c r="D89" s="481"/>
      <c r="E89" s="423" t="str">
        <f>C91</f>
        <v>山川慶翔</v>
      </c>
      <c r="F89" s="424"/>
      <c r="G89" s="424"/>
      <c r="H89" s="425"/>
      <c r="I89" s="426" t="str">
        <f>C94</f>
        <v>石川紫</v>
      </c>
      <c r="J89" s="424"/>
      <c r="K89" s="424"/>
      <c r="L89" s="425"/>
      <c r="M89" s="426" t="str">
        <f>C97</f>
        <v>今井康浩</v>
      </c>
      <c r="N89" s="424"/>
      <c r="O89" s="424"/>
      <c r="P89" s="425"/>
      <c r="Q89" s="426" t="str">
        <f>C100</f>
        <v>真鍋英輝</v>
      </c>
      <c r="R89" s="424"/>
      <c r="S89" s="424"/>
      <c r="T89" s="425"/>
      <c r="U89" s="426" t="str">
        <f>C103</f>
        <v>近藤佑哉</v>
      </c>
      <c r="V89" s="424"/>
      <c r="W89" s="424"/>
      <c r="X89" s="425"/>
      <c r="Y89" s="389" t="s">
        <v>2</v>
      </c>
      <c r="Z89" s="390"/>
      <c r="AA89" s="390"/>
      <c r="AB89" s="391"/>
      <c r="AC89" s="101"/>
      <c r="AD89" s="184" t="s">
        <v>6</v>
      </c>
      <c r="AE89" s="185" t="s">
        <v>7</v>
      </c>
      <c r="AF89" s="184" t="s">
        <v>22</v>
      </c>
      <c r="AG89" s="185" t="s">
        <v>8</v>
      </c>
      <c r="AH89" s="186" t="s">
        <v>9</v>
      </c>
      <c r="AI89" s="185" t="s">
        <v>22</v>
      </c>
      <c r="AJ89" s="185" t="s">
        <v>8</v>
      </c>
      <c r="AK89" s="186" t="s">
        <v>9</v>
      </c>
      <c r="AL89" s="136"/>
      <c r="AM89" s="136"/>
      <c r="AN89" s="136"/>
      <c r="AO89" s="136"/>
      <c r="AP89" s="136"/>
      <c r="AQ89" s="136"/>
      <c r="AR89" s="136"/>
      <c r="AS89" s="136"/>
      <c r="AW89" s="153"/>
      <c r="AX89" s="153"/>
      <c r="AY89" s="153"/>
      <c r="AZ89" s="153"/>
      <c r="BA89" s="153"/>
      <c r="BB89" s="147"/>
      <c r="BC89" s="147"/>
      <c r="BD89" s="147"/>
      <c r="BE89" s="147"/>
      <c r="BR89" s="133"/>
      <c r="BS89" s="133"/>
      <c r="BT89" s="133"/>
      <c r="BU89" s="133"/>
      <c r="BV89" s="133"/>
      <c r="BW89" s="133"/>
      <c r="BX89" s="133"/>
    </row>
    <row r="90" spans="2:83" ht="12" customHeight="1" x14ac:dyDescent="0.15">
      <c r="B90" s="207" t="s">
        <v>185</v>
      </c>
      <c r="C90" s="304" t="s">
        <v>99</v>
      </c>
      <c r="D90" s="301" t="s">
        <v>94</v>
      </c>
      <c r="E90" s="473"/>
      <c r="F90" s="474"/>
      <c r="G90" s="474"/>
      <c r="H90" s="475"/>
      <c r="I90" s="239">
        <v>15</v>
      </c>
      <c r="J90" s="77" t="str">
        <f>IF(I90="","","-")</f>
        <v>-</v>
      </c>
      <c r="K90" s="236">
        <v>8</v>
      </c>
      <c r="L90" s="362" t="str">
        <f>IF(I90&lt;&gt;"",IF(I90&gt;K90,IF(I91&gt;K91,"○",IF(I92&gt;K92,"○","×")),IF(I91&gt;K91,IF(I92&gt;K92,"○","×"),"×")),"")</f>
        <v>○</v>
      </c>
      <c r="M90" s="239">
        <v>16</v>
      </c>
      <c r="N90" s="99" t="str">
        <f t="shared" ref="N90:N95" si="16">IF(M90="","","-")</f>
        <v>-</v>
      </c>
      <c r="O90" s="235">
        <v>14</v>
      </c>
      <c r="P90" s="362" t="str">
        <f>IF(M90&lt;&gt;"",IF(M90&gt;O90,IF(M91&gt;O91,"○",IF(M92&gt;O92,"○","×")),IF(M91&gt;O91,IF(M92&gt;O92,"○","×"),"×")),"")</f>
        <v>×</v>
      </c>
      <c r="Q90" s="239">
        <v>15</v>
      </c>
      <c r="R90" s="99" t="str">
        <f t="shared" ref="R90:R98" si="17">IF(Q90="","","-")</f>
        <v>-</v>
      </c>
      <c r="S90" s="235">
        <v>13</v>
      </c>
      <c r="T90" s="362" t="str">
        <f>IF(Q90&lt;&gt;"",IF(Q90&gt;S90,IF(Q91&gt;S91,"○",IF(Q92&gt;S92,"○","×")),IF(Q91&gt;S91,IF(Q92&gt;S92,"○","×"),"×")),"")</f>
        <v>○</v>
      </c>
      <c r="U90" s="239">
        <v>15</v>
      </c>
      <c r="V90" s="99" t="str">
        <f t="shared" ref="V90:V101" si="18">IF(U90="","","-")</f>
        <v>-</v>
      </c>
      <c r="W90" s="235">
        <v>10</v>
      </c>
      <c r="X90" s="363" t="str">
        <f>IF(U90&lt;&gt;"",IF(U90&gt;W90,IF(U91&gt;W91,"○",IF(U92&gt;W92,"○","×")),IF(U91&gt;W91,IF(U92&gt;W92,"○","×"),"×")),"")</f>
        <v>○</v>
      </c>
      <c r="Y90" s="383">
        <f>RANK(AM91,$AM$90:$AM$103)</f>
        <v>1</v>
      </c>
      <c r="Z90" s="384"/>
      <c r="AA90" s="384"/>
      <c r="AB90" s="385"/>
      <c r="AC90" s="101"/>
      <c r="AD90" s="75"/>
      <c r="AE90" s="71"/>
      <c r="AF90" s="74"/>
      <c r="AG90" s="73"/>
      <c r="AH90" s="70"/>
      <c r="AI90" s="71"/>
      <c r="AJ90" s="71"/>
      <c r="AK90" s="70"/>
      <c r="AL90" s="136"/>
      <c r="AM90" s="136"/>
      <c r="AN90" s="136"/>
      <c r="AO90" s="136"/>
      <c r="AP90" s="136"/>
      <c r="AQ90" s="136"/>
      <c r="AR90" s="136"/>
      <c r="AS90" s="136"/>
      <c r="AW90" s="153"/>
      <c r="AX90" s="153"/>
      <c r="AY90" s="153"/>
      <c r="AZ90" s="153"/>
      <c r="BA90" s="153"/>
      <c r="BB90" s="147"/>
      <c r="BC90" s="147"/>
      <c r="BD90" s="147"/>
      <c r="BE90" s="147"/>
      <c r="BR90" s="133"/>
      <c r="BS90" s="133"/>
      <c r="BT90" s="133"/>
      <c r="BU90" s="133"/>
      <c r="BV90" s="133"/>
      <c r="BW90" s="133"/>
      <c r="BX90" s="133"/>
    </row>
    <row r="91" spans="2:83" ht="12" customHeight="1" x14ac:dyDescent="0.15">
      <c r="B91" s="207"/>
      <c r="C91" s="304" t="s">
        <v>98</v>
      </c>
      <c r="D91" s="301" t="s">
        <v>132</v>
      </c>
      <c r="E91" s="476"/>
      <c r="F91" s="462"/>
      <c r="G91" s="462"/>
      <c r="H91" s="469"/>
      <c r="I91" s="239">
        <v>15</v>
      </c>
      <c r="J91" s="77" t="str">
        <f>IF(I91="","","-")</f>
        <v>-</v>
      </c>
      <c r="K91" s="242">
        <v>11</v>
      </c>
      <c r="L91" s="352"/>
      <c r="M91" s="239">
        <v>5</v>
      </c>
      <c r="N91" s="77" t="str">
        <f t="shared" si="16"/>
        <v>-</v>
      </c>
      <c r="O91" s="236">
        <v>15</v>
      </c>
      <c r="P91" s="352"/>
      <c r="Q91" s="239">
        <v>15</v>
      </c>
      <c r="R91" s="77" t="str">
        <f t="shared" si="17"/>
        <v>-</v>
      </c>
      <c r="S91" s="236">
        <v>13</v>
      </c>
      <c r="T91" s="352"/>
      <c r="U91" s="239">
        <v>21</v>
      </c>
      <c r="V91" s="77" t="str">
        <f t="shared" si="18"/>
        <v>-</v>
      </c>
      <c r="W91" s="236">
        <v>19</v>
      </c>
      <c r="X91" s="355"/>
      <c r="Y91" s="386"/>
      <c r="Z91" s="387"/>
      <c r="AA91" s="387"/>
      <c r="AB91" s="388"/>
      <c r="AC91" s="101"/>
      <c r="AD91" s="75">
        <f>COUNTIF(E90:X92,"○")</f>
        <v>3</v>
      </c>
      <c r="AE91" s="71">
        <f>COUNTIF(E90:X92,"×")</f>
        <v>1</v>
      </c>
      <c r="AF91" s="74">
        <f>(IF((E90&gt;G90),1,0))+(IF((E91&gt;G91),1,0))+(IF((E92&gt;G92),1,0))+(IF((I90&gt;K90),1,0))+(IF((I91&gt;K91),1,0))+(IF((I92&gt;K92),1,0))+(IF((M90&gt;O90),1,0))+(IF((M91&gt;O91),1,0))+(IF((M92&gt;O92),1,0))+(IF((Q90&gt;S90),1,0))+(IF((Q91&gt;S91),1,0))+(IF((Q92&gt;S92),1,0))+(IF((U90&gt;W90),1,0))+(IF((U91&gt;W91),1,0))+(IF((U92&gt;W92),1,0))</f>
        <v>7</v>
      </c>
      <c r="AG91" s="73">
        <f>(IF((E90&lt;G90),1,0))+(IF((E91&lt;G91),1,0))+(IF((E92&lt;G92),1,0))+(IF((I90&lt;K90),1,0))+(IF((I91&lt;K91),1,0))+(IF((I92&lt;K92),1,0))+(IF((M90&lt;O90),1,0))+(IF((M91&lt;O91),1,0))+(IF((M92&lt;O92),1,0))+(IF((Q90&lt;S90),1,0))+(IF((Q91&lt;S91),1,0))+(IF((Q92&lt;S92),1,0))+(IF((U90&lt;W90),1,0))+(IF((U91&lt;W91),1,0))+(IF((U92&lt;W92),1,0))</f>
        <v>2</v>
      </c>
      <c r="AH91" s="72">
        <f>AF91-AG91</f>
        <v>5</v>
      </c>
      <c r="AI91" s="71">
        <f>SUM(E90:E92,I90:I92,M90:M92,Q90:Q92,U90:U92)</f>
        <v>127</v>
      </c>
      <c r="AJ91" s="71">
        <f>SUM(G90:G92,K90:K92,O90:O92,S90:S92,W90:W92)</f>
        <v>118</v>
      </c>
      <c r="AK91" s="70">
        <f>AI91-AJ91</f>
        <v>9</v>
      </c>
      <c r="AL91" s="136"/>
      <c r="AM91" s="133">
        <f>(AD91-AE91)*1000+(AH91)*100+AK91</f>
        <v>2509</v>
      </c>
      <c r="AN91" s="136"/>
      <c r="AO91" s="136"/>
      <c r="AP91" s="136"/>
      <c r="AQ91" s="136"/>
      <c r="AR91" s="136"/>
      <c r="AS91" s="136"/>
      <c r="AW91" s="153"/>
      <c r="AX91" s="153"/>
      <c r="AY91" s="153"/>
      <c r="AZ91" s="153"/>
      <c r="BA91" s="153"/>
      <c r="BB91" s="147"/>
      <c r="BC91" s="147"/>
      <c r="BD91" s="147"/>
      <c r="BE91" s="147"/>
      <c r="BR91" s="133"/>
      <c r="BS91" s="133"/>
      <c r="BT91" s="133"/>
      <c r="BU91" s="133"/>
      <c r="BV91" s="133"/>
      <c r="BW91" s="133"/>
      <c r="BX91" s="133"/>
    </row>
    <row r="92" spans="2:83" ht="12" customHeight="1" thickBot="1" x14ac:dyDescent="0.2">
      <c r="B92" s="207"/>
      <c r="C92" s="302"/>
      <c r="D92" s="303"/>
      <c r="E92" s="477"/>
      <c r="F92" s="471"/>
      <c r="G92" s="471"/>
      <c r="H92" s="472"/>
      <c r="I92" s="241"/>
      <c r="J92" s="77" t="str">
        <f>IF(I92="","","-")</f>
        <v/>
      </c>
      <c r="K92" s="238"/>
      <c r="L92" s="353"/>
      <c r="M92" s="241">
        <v>10</v>
      </c>
      <c r="N92" s="94" t="str">
        <f t="shared" si="16"/>
        <v>-</v>
      </c>
      <c r="O92" s="238">
        <v>15</v>
      </c>
      <c r="P92" s="352"/>
      <c r="Q92" s="239"/>
      <c r="R92" s="77" t="str">
        <f t="shared" si="17"/>
        <v/>
      </c>
      <c r="S92" s="236"/>
      <c r="T92" s="352"/>
      <c r="U92" s="239"/>
      <c r="V92" s="77" t="str">
        <f t="shared" si="18"/>
        <v/>
      </c>
      <c r="W92" s="236"/>
      <c r="X92" s="355"/>
      <c r="Y92" s="34">
        <f>AD91</f>
        <v>3</v>
      </c>
      <c r="Z92" s="33" t="s">
        <v>10</v>
      </c>
      <c r="AA92" s="33">
        <f>AE91</f>
        <v>1</v>
      </c>
      <c r="AB92" s="32" t="s">
        <v>7</v>
      </c>
      <c r="AC92" s="101"/>
      <c r="AD92" s="75"/>
      <c r="AE92" s="71"/>
      <c r="AF92" s="74"/>
      <c r="AG92" s="73"/>
      <c r="AH92" s="70"/>
      <c r="AI92" s="71"/>
      <c r="AJ92" s="71"/>
      <c r="AK92" s="70"/>
      <c r="AL92" s="136"/>
      <c r="AM92" s="136"/>
      <c r="AN92" s="136"/>
      <c r="AO92" s="136"/>
      <c r="AP92" s="136"/>
      <c r="AQ92" s="136"/>
      <c r="AR92" s="136"/>
      <c r="AS92" s="136"/>
      <c r="AW92" s="153"/>
      <c r="AX92" s="153"/>
      <c r="AY92" s="153"/>
      <c r="AZ92" s="153"/>
      <c r="BA92" s="153"/>
      <c r="BB92" s="147"/>
      <c r="BC92" s="147"/>
      <c r="BD92" s="147"/>
      <c r="BE92" s="147"/>
      <c r="BR92" s="133"/>
      <c r="BS92" s="133"/>
      <c r="BT92" s="133"/>
      <c r="BU92" s="133"/>
      <c r="BV92" s="133"/>
      <c r="BW92" s="133"/>
      <c r="BX92" s="133"/>
    </row>
    <row r="93" spans="2:83" ht="12" customHeight="1" x14ac:dyDescent="0.15">
      <c r="B93" s="207" t="s">
        <v>90</v>
      </c>
      <c r="C93" s="304" t="s">
        <v>140</v>
      </c>
      <c r="D93" s="300" t="s">
        <v>141</v>
      </c>
      <c r="E93" s="79">
        <f>IF(K90="","",K90)</f>
        <v>8</v>
      </c>
      <c r="F93" s="77" t="str">
        <f t="shared" ref="F93:F104" si="19">IF(E93="","","-")</f>
        <v>-</v>
      </c>
      <c r="G93" s="188">
        <f>IF(I90="","",I90)</f>
        <v>15</v>
      </c>
      <c r="H93" s="369" t="str">
        <f>IF(L90="","",IF(L90="○","×",IF(L90="×","○")))</f>
        <v>×</v>
      </c>
      <c r="I93" s="458"/>
      <c r="J93" s="459"/>
      <c r="K93" s="459"/>
      <c r="L93" s="468"/>
      <c r="M93" s="239">
        <v>8</v>
      </c>
      <c r="N93" s="77" t="str">
        <f t="shared" si="16"/>
        <v>-</v>
      </c>
      <c r="O93" s="236">
        <v>15</v>
      </c>
      <c r="P93" s="364" t="str">
        <f>IF(M93&lt;&gt;"",IF(M93&gt;O93,IF(M94&gt;O94,"○",IF(M95&gt;O95,"○","×")),IF(M94&gt;O94,IF(M95&gt;O95,"○","×"),"×")),"")</f>
        <v>×</v>
      </c>
      <c r="Q93" s="240">
        <v>11</v>
      </c>
      <c r="R93" s="80" t="str">
        <f t="shared" si="17"/>
        <v>-</v>
      </c>
      <c r="S93" s="237">
        <v>15</v>
      </c>
      <c r="T93" s="364" t="str">
        <f>IF(Q93&lt;&gt;"",IF(Q93&gt;S93,IF(Q94&gt;S94,"○",IF(Q95&gt;S95,"○","×")),IF(Q94&gt;S94,IF(Q95&gt;S95,"○","×"),"×")),"")</f>
        <v>○</v>
      </c>
      <c r="U93" s="240">
        <v>10</v>
      </c>
      <c r="V93" s="80" t="str">
        <f t="shared" si="18"/>
        <v>-</v>
      </c>
      <c r="W93" s="237">
        <v>15</v>
      </c>
      <c r="X93" s="354" t="str">
        <f>IF(U93&lt;&gt;"",IF(U93&gt;W93,IF(U94&gt;W94,"○",IF(U95&gt;W95,"○","×")),IF(U94&gt;W94,IF(U95&gt;W95,"○","×"),"×")),"")</f>
        <v>○</v>
      </c>
      <c r="Y93" s="383">
        <f>RANK(AM94,$AM$90:$AM$103)</f>
        <v>4</v>
      </c>
      <c r="Z93" s="384"/>
      <c r="AA93" s="384"/>
      <c r="AB93" s="385"/>
      <c r="AC93" s="101"/>
      <c r="AD93" s="90"/>
      <c r="AE93" s="87"/>
      <c r="AF93" s="89"/>
      <c r="AG93" s="88"/>
      <c r="AH93" s="86"/>
      <c r="AI93" s="87"/>
      <c r="AJ93" s="87"/>
      <c r="AK93" s="86"/>
      <c r="AL93" s="136"/>
      <c r="AM93" s="136"/>
      <c r="AN93" s="136"/>
      <c r="AO93" s="136"/>
      <c r="AP93" s="136"/>
      <c r="AQ93" s="136"/>
      <c r="AR93" s="136"/>
      <c r="AS93" s="136"/>
      <c r="AW93" s="153"/>
      <c r="AX93" s="153"/>
      <c r="AY93" s="153"/>
      <c r="AZ93" s="153"/>
      <c r="BA93" s="153"/>
      <c r="BB93" s="147"/>
      <c r="BC93" s="147"/>
      <c r="BD93" s="147"/>
      <c r="BE93" s="147"/>
      <c r="BR93" s="133"/>
      <c r="BS93" s="133"/>
      <c r="BT93" s="133"/>
      <c r="BU93" s="133"/>
      <c r="BV93" s="133"/>
      <c r="BW93" s="133"/>
      <c r="BX93" s="133"/>
    </row>
    <row r="94" spans="2:83" ht="12" customHeight="1" x14ac:dyDescent="0.15">
      <c r="B94" s="207"/>
      <c r="C94" s="304" t="s">
        <v>142</v>
      </c>
      <c r="D94" s="301" t="s">
        <v>0</v>
      </c>
      <c r="E94" s="79">
        <f>IF(K91="","",K91)</f>
        <v>11</v>
      </c>
      <c r="F94" s="77" t="str">
        <f t="shared" si="19"/>
        <v>-</v>
      </c>
      <c r="G94" s="188">
        <f>IF(I91="","",I91)</f>
        <v>15</v>
      </c>
      <c r="H94" s="370" t="str">
        <f>IF(J91="","",J91)</f>
        <v>-</v>
      </c>
      <c r="I94" s="461"/>
      <c r="J94" s="462"/>
      <c r="K94" s="462"/>
      <c r="L94" s="469"/>
      <c r="M94" s="239">
        <v>9</v>
      </c>
      <c r="N94" s="77" t="str">
        <f t="shared" si="16"/>
        <v>-</v>
      </c>
      <c r="O94" s="236">
        <v>15</v>
      </c>
      <c r="P94" s="352"/>
      <c r="Q94" s="239">
        <v>15</v>
      </c>
      <c r="R94" s="77" t="str">
        <f t="shared" si="17"/>
        <v>-</v>
      </c>
      <c r="S94" s="236">
        <v>11</v>
      </c>
      <c r="T94" s="352"/>
      <c r="U94" s="239">
        <v>16</v>
      </c>
      <c r="V94" s="77" t="str">
        <f t="shared" si="18"/>
        <v>-</v>
      </c>
      <c r="W94" s="236">
        <v>14</v>
      </c>
      <c r="X94" s="355"/>
      <c r="Y94" s="386"/>
      <c r="Z94" s="387"/>
      <c r="AA94" s="387"/>
      <c r="AB94" s="388"/>
      <c r="AC94" s="101"/>
      <c r="AD94" s="75">
        <f>COUNTIF(E93:X95,"○")</f>
        <v>2</v>
      </c>
      <c r="AE94" s="71">
        <f>COUNTIF(E93:X95,"×")</f>
        <v>2</v>
      </c>
      <c r="AF94" s="74">
        <f>(IF((E93&gt;G93),1,0))+(IF((E94&gt;G94),1,0))+(IF((E95&gt;G95),1,0))+(IF((I93&gt;K93),1,0))+(IF((I94&gt;K94),1,0))+(IF((I95&gt;K95),1,0))+(IF((M93&gt;O93),1,0))+(IF((M94&gt;O94),1,0))+(IF((M95&gt;O95),1,0))+(IF((Q93&gt;S93),1,0))+(IF((Q94&gt;S94),1,0))+(IF((Q95&gt;S95),1,0))+(IF((U93&gt;W93),1,0))+(IF((U94&gt;W94),1,0))+(IF((U95&gt;W95),1,0))</f>
        <v>4</v>
      </c>
      <c r="AG94" s="73">
        <f>(IF((E93&lt;G93),1,0))+(IF((E94&lt;G94),1,0))+(IF((E95&lt;G95),1,0))+(IF((I93&lt;K93),1,0))+(IF((I94&lt;K94),1,0))+(IF((I95&lt;K95),1,0))+(IF((M93&lt;O93),1,0))+(IF((M94&lt;O94),1,0))+(IF((M95&lt;O95),1,0))+(IF((Q93&lt;S93),1,0))+(IF((Q94&lt;S94),1,0))+(IF((Q95&lt;S95),1,0))+(IF((U93&lt;W93),1,0))+(IF((U94&lt;W94),1,0))+(IF((U95&lt;W95),1,0))</f>
        <v>6</v>
      </c>
      <c r="AH94" s="72">
        <f>AF94-AG94</f>
        <v>-2</v>
      </c>
      <c r="AI94" s="71">
        <f>SUM(E93:E95,I93:I95,M93:M95,Q93:Q95,U93:U95)</f>
        <v>121</v>
      </c>
      <c r="AJ94" s="71">
        <f>SUM(G93:G95,K93:K95,O93:O95,S93:S95,W93:W95)</f>
        <v>138</v>
      </c>
      <c r="AK94" s="70">
        <f>AI94-AJ94</f>
        <v>-17</v>
      </c>
      <c r="AL94" s="136"/>
      <c r="AM94" s="133">
        <f>(AD94-AE94)*1000+(AH94)*100+AK94</f>
        <v>-217</v>
      </c>
      <c r="AN94" s="136"/>
      <c r="AO94" s="136"/>
      <c r="AP94" s="136"/>
      <c r="AQ94" s="136"/>
      <c r="AR94" s="136"/>
      <c r="AS94" s="136"/>
      <c r="AW94" s="153"/>
      <c r="AX94" s="153"/>
      <c r="AY94" s="153"/>
      <c r="AZ94" s="153"/>
      <c r="BA94" s="153"/>
      <c r="BB94" s="147"/>
      <c r="BC94" s="147"/>
      <c r="BD94" s="147"/>
      <c r="BE94" s="147"/>
      <c r="BR94" s="133"/>
      <c r="BS94" s="133"/>
      <c r="BT94" s="133"/>
      <c r="BU94" s="133"/>
      <c r="BV94" s="133"/>
      <c r="BW94" s="133"/>
      <c r="BX94" s="133"/>
    </row>
    <row r="95" spans="2:83" ht="12" customHeight="1" thickBot="1" x14ac:dyDescent="0.2">
      <c r="B95" s="207"/>
      <c r="C95" s="302"/>
      <c r="D95" s="305"/>
      <c r="E95" s="96" t="str">
        <f>IF(K92="","",K92)</f>
        <v/>
      </c>
      <c r="F95" s="77" t="str">
        <f t="shared" si="19"/>
        <v/>
      </c>
      <c r="G95" s="95" t="str">
        <f>IF(I92="","",I92)</f>
        <v/>
      </c>
      <c r="H95" s="467" t="str">
        <f>IF(J92="","",J92)</f>
        <v/>
      </c>
      <c r="I95" s="470"/>
      <c r="J95" s="471"/>
      <c r="K95" s="471"/>
      <c r="L95" s="472"/>
      <c r="M95" s="241"/>
      <c r="N95" s="77" t="str">
        <f t="shared" si="16"/>
        <v/>
      </c>
      <c r="O95" s="238"/>
      <c r="P95" s="353"/>
      <c r="Q95" s="241">
        <v>15</v>
      </c>
      <c r="R95" s="94" t="str">
        <f t="shared" si="17"/>
        <v>-</v>
      </c>
      <c r="S95" s="238">
        <v>7</v>
      </c>
      <c r="T95" s="353"/>
      <c r="U95" s="241">
        <v>18</v>
      </c>
      <c r="V95" s="94" t="str">
        <f t="shared" si="18"/>
        <v>-</v>
      </c>
      <c r="W95" s="238">
        <v>16</v>
      </c>
      <c r="X95" s="355"/>
      <c r="Y95" s="34">
        <f>AD94</f>
        <v>2</v>
      </c>
      <c r="Z95" s="33" t="s">
        <v>10</v>
      </c>
      <c r="AA95" s="33">
        <f>AE94</f>
        <v>2</v>
      </c>
      <c r="AB95" s="32" t="s">
        <v>7</v>
      </c>
      <c r="AC95" s="101"/>
      <c r="AD95" s="64"/>
      <c r="AE95" s="61"/>
      <c r="AF95" s="63"/>
      <c r="AG95" s="62"/>
      <c r="AH95" s="60"/>
      <c r="AI95" s="61"/>
      <c r="AJ95" s="61"/>
      <c r="AK95" s="60"/>
      <c r="AL95" s="136"/>
      <c r="AM95" s="136"/>
      <c r="AN95" s="136"/>
      <c r="AO95" s="136"/>
      <c r="AP95" s="136"/>
      <c r="AQ95" s="136"/>
      <c r="AR95" s="136"/>
      <c r="AS95" s="136"/>
      <c r="AW95" s="153"/>
      <c r="AX95" s="153"/>
      <c r="AY95" s="153"/>
      <c r="AZ95" s="153"/>
      <c r="BA95" s="153"/>
      <c r="BB95" s="147"/>
      <c r="BC95" s="147"/>
      <c r="BD95" s="147"/>
      <c r="BE95" s="147"/>
      <c r="BR95" s="133"/>
      <c r="BS95" s="133"/>
      <c r="BT95" s="133"/>
      <c r="BU95" s="133"/>
      <c r="BV95" s="133"/>
      <c r="BW95" s="133"/>
      <c r="BX95" s="133"/>
    </row>
    <row r="96" spans="2:83" ht="12" customHeight="1" x14ac:dyDescent="0.15">
      <c r="B96" s="207" t="s">
        <v>138</v>
      </c>
      <c r="C96" s="299" t="s">
        <v>124</v>
      </c>
      <c r="D96" s="300" t="s">
        <v>48</v>
      </c>
      <c r="E96" s="79">
        <f>IF(O90="","",O90)</f>
        <v>14</v>
      </c>
      <c r="F96" s="80" t="str">
        <f t="shared" si="19"/>
        <v>-</v>
      </c>
      <c r="G96" s="188">
        <f>IF(M90="","",M90)</f>
        <v>16</v>
      </c>
      <c r="H96" s="369" t="str">
        <f>IF(P90="","",IF(P90="○","×",IF(P90="×","○")))</f>
        <v>○</v>
      </c>
      <c r="I96" s="78">
        <f>IF(O93="","",O93)</f>
        <v>15</v>
      </c>
      <c r="J96" s="77" t="str">
        <f t="shared" ref="J96:J104" si="20">IF(I96="","","-")</f>
        <v>-</v>
      </c>
      <c r="K96" s="188">
        <f>IF(M93="","",M93)</f>
        <v>8</v>
      </c>
      <c r="L96" s="369" t="str">
        <f>IF(P93="","",IF(P93="○","×",IF(P93="×","○")))</f>
        <v>○</v>
      </c>
      <c r="M96" s="458"/>
      <c r="N96" s="459"/>
      <c r="O96" s="459"/>
      <c r="P96" s="468"/>
      <c r="Q96" s="239">
        <v>15</v>
      </c>
      <c r="R96" s="77" t="str">
        <f t="shared" si="17"/>
        <v>-</v>
      </c>
      <c r="S96" s="236">
        <v>9</v>
      </c>
      <c r="T96" s="352" t="str">
        <f>IF(Q96&lt;&gt;"",IF(Q96&gt;S96,IF(Q97&gt;S97,"○",IF(Q98&gt;S98,"○","×")),IF(Q97&gt;S97,IF(Q98&gt;S98,"○","×"),"×")),"")</f>
        <v>○</v>
      </c>
      <c r="U96" s="239">
        <v>13</v>
      </c>
      <c r="V96" s="77" t="str">
        <f t="shared" si="18"/>
        <v>-</v>
      </c>
      <c r="W96" s="236">
        <v>15</v>
      </c>
      <c r="X96" s="354" t="str">
        <f>IF(U96&lt;&gt;"",IF(U96&gt;W96,IF(U97&gt;W97,"○",IF(U98&gt;W98,"○","×")),IF(U97&gt;W97,IF(U98&gt;W98,"○","×"),"×")),"")</f>
        <v>×</v>
      </c>
      <c r="Y96" s="383">
        <f>RANK(AM97,$AM$90:$AM$103)</f>
        <v>2</v>
      </c>
      <c r="Z96" s="384"/>
      <c r="AA96" s="384"/>
      <c r="AB96" s="385"/>
      <c r="AC96" s="101"/>
      <c r="AD96" s="75"/>
      <c r="AE96" s="71"/>
      <c r="AF96" s="74"/>
      <c r="AG96" s="73"/>
      <c r="AH96" s="70"/>
      <c r="AI96" s="71"/>
      <c r="AJ96" s="71"/>
      <c r="AK96" s="70"/>
      <c r="AL96" s="136"/>
      <c r="AM96" s="136"/>
      <c r="AN96" s="136"/>
      <c r="AO96" s="136"/>
      <c r="AP96" s="136"/>
      <c r="AQ96" s="136"/>
      <c r="AR96" s="136"/>
      <c r="AS96" s="136"/>
      <c r="AW96" s="153"/>
      <c r="AX96" s="153"/>
      <c r="AY96" s="153"/>
      <c r="AZ96" s="153"/>
      <c r="BA96" s="153"/>
      <c r="BB96" s="147"/>
      <c r="BC96" s="147"/>
      <c r="BD96" s="147"/>
      <c r="BE96" s="147"/>
      <c r="BR96" s="133"/>
      <c r="BS96" s="133"/>
      <c r="BT96" s="133"/>
      <c r="BU96" s="133"/>
      <c r="BV96" s="133"/>
      <c r="BW96" s="133"/>
      <c r="BX96" s="133"/>
    </row>
    <row r="97" spans="2:76" ht="12" customHeight="1" x14ac:dyDescent="0.15">
      <c r="B97" s="207"/>
      <c r="C97" s="299" t="s">
        <v>123</v>
      </c>
      <c r="D97" s="301" t="s">
        <v>26</v>
      </c>
      <c r="E97" s="79">
        <f>IF(O91="","",O91)</f>
        <v>15</v>
      </c>
      <c r="F97" s="77" t="str">
        <f t="shared" si="19"/>
        <v>-</v>
      </c>
      <c r="G97" s="188">
        <f>IF(M91="","",M91)</f>
        <v>5</v>
      </c>
      <c r="H97" s="370" t="str">
        <f>IF(J94="","",J94)</f>
        <v/>
      </c>
      <c r="I97" s="78">
        <f>IF(O94="","",O94)</f>
        <v>15</v>
      </c>
      <c r="J97" s="77" t="str">
        <f t="shared" si="20"/>
        <v>-</v>
      </c>
      <c r="K97" s="188">
        <f>IF(M94="","",M94)</f>
        <v>9</v>
      </c>
      <c r="L97" s="370" t="str">
        <f>IF(N94="","",N94)</f>
        <v>-</v>
      </c>
      <c r="M97" s="461"/>
      <c r="N97" s="462"/>
      <c r="O97" s="462"/>
      <c r="P97" s="469"/>
      <c r="Q97" s="239">
        <v>15</v>
      </c>
      <c r="R97" s="77" t="str">
        <f t="shared" si="17"/>
        <v>-</v>
      </c>
      <c r="S97" s="236">
        <v>9</v>
      </c>
      <c r="T97" s="352"/>
      <c r="U97" s="239">
        <v>15</v>
      </c>
      <c r="V97" s="77" t="str">
        <f t="shared" si="18"/>
        <v>-</v>
      </c>
      <c r="W97" s="236">
        <v>11</v>
      </c>
      <c r="X97" s="355"/>
      <c r="Y97" s="386"/>
      <c r="Z97" s="387"/>
      <c r="AA97" s="387"/>
      <c r="AB97" s="388"/>
      <c r="AC97" s="101"/>
      <c r="AD97" s="75">
        <f>COUNTIF(E96:X98,"○")</f>
        <v>3</v>
      </c>
      <c r="AE97" s="71">
        <f>COUNTIF(E96:X98,"×")</f>
        <v>1</v>
      </c>
      <c r="AF97" s="74">
        <f>(IF((E96&gt;G96),1,0))+(IF((E97&gt;G97),1,0))+(IF((E98&gt;G98),1,0))+(IF((I96&gt;K96),1,0))+(IF((I97&gt;K97),1,0))+(IF((I98&gt;K98),1,0))+(IF((M96&gt;O96),1,0))+(IF((M97&gt;O97),1,0))+(IF((M98&gt;O98),1,0))+(IF((Q96&gt;S96),1,0))+(IF((Q97&gt;S97),1,0))+(IF((Q98&gt;S98),1,0))+(IF((U96&gt;W96),1,0))+(IF((U97&gt;W97),1,0))+(IF((U98&gt;W98),1,0))</f>
        <v>7</v>
      </c>
      <c r="AG97" s="73">
        <f>(IF((E96&lt;G96),1,0))+(IF((E97&lt;G97),1,0))+(IF((E98&lt;G98),1,0))+(IF((I96&lt;K96),1,0))+(IF((I97&lt;K97),1,0))+(IF((I98&lt;K98),1,0))+(IF((M96&lt;O96),1,0))+(IF((M97&lt;O97),1,0))+(IF((M98&lt;O98),1,0))+(IF((Q96&lt;S96),1,0))+(IF((Q97&lt;S97),1,0))+(IF((Q98&lt;S98),1,0))+(IF((U96&lt;W96),1,0))+(IF((U97&lt;W97),1,0))+(IF((U98&lt;W98),1,0))</f>
        <v>3</v>
      </c>
      <c r="AH97" s="72">
        <f>AF97-AG97</f>
        <v>4</v>
      </c>
      <c r="AI97" s="71">
        <f>SUM(E96:E98,I96:I98,M96:M98,Q96:Q98,U96:U98)</f>
        <v>140</v>
      </c>
      <c r="AJ97" s="71">
        <f>SUM(G96:G98,K96:K98,O96:O98,S96:S98,W96:W98)</f>
        <v>107</v>
      </c>
      <c r="AK97" s="70">
        <f>AI97-AJ97</f>
        <v>33</v>
      </c>
      <c r="AL97" s="136"/>
      <c r="AM97" s="133">
        <f>(AD97-AE97)*1000+(AH97)*100+AK97</f>
        <v>2433</v>
      </c>
      <c r="AN97" s="136"/>
      <c r="AO97" s="136"/>
      <c r="AP97" s="136"/>
      <c r="AQ97" s="136"/>
      <c r="AR97" s="136"/>
      <c r="AS97" s="136"/>
      <c r="AW97" s="153"/>
      <c r="AX97" s="153"/>
      <c r="AY97" s="153"/>
      <c r="AZ97" s="153"/>
      <c r="BA97" s="153"/>
      <c r="BB97" s="147"/>
      <c r="BC97" s="147"/>
      <c r="BD97" s="147"/>
      <c r="BE97" s="147"/>
      <c r="BR97" s="133"/>
      <c r="BS97" s="133"/>
      <c r="BT97" s="133"/>
      <c r="BU97" s="133"/>
      <c r="BV97" s="133"/>
      <c r="BW97" s="133"/>
      <c r="BX97" s="133"/>
    </row>
    <row r="98" spans="2:76" ht="12" customHeight="1" thickBot="1" x14ac:dyDescent="0.2">
      <c r="B98" s="207"/>
      <c r="C98" s="302"/>
      <c r="D98" s="303"/>
      <c r="E98" s="79">
        <f>IF(O92="","",O92)</f>
        <v>15</v>
      </c>
      <c r="F98" s="77" t="str">
        <f t="shared" si="19"/>
        <v>-</v>
      </c>
      <c r="G98" s="188">
        <f>IF(M92="","",M92)</f>
        <v>10</v>
      </c>
      <c r="H98" s="370" t="str">
        <f>IF(J95="","",J95)</f>
        <v/>
      </c>
      <c r="I98" s="78" t="str">
        <f>IF(O95="","",O95)</f>
        <v/>
      </c>
      <c r="J98" s="77" t="str">
        <f t="shared" si="20"/>
        <v/>
      </c>
      <c r="K98" s="188" t="str">
        <f>IF(M95="","",M95)</f>
        <v/>
      </c>
      <c r="L98" s="370" t="str">
        <f>IF(N95="","",N95)</f>
        <v/>
      </c>
      <c r="M98" s="461"/>
      <c r="N98" s="462"/>
      <c r="O98" s="462"/>
      <c r="P98" s="469"/>
      <c r="Q98" s="239"/>
      <c r="R98" s="77" t="str">
        <f t="shared" si="17"/>
        <v/>
      </c>
      <c r="S98" s="236"/>
      <c r="T98" s="353"/>
      <c r="U98" s="239">
        <v>8</v>
      </c>
      <c r="V98" s="77" t="str">
        <f t="shared" si="18"/>
        <v>-</v>
      </c>
      <c r="W98" s="236">
        <v>15</v>
      </c>
      <c r="X98" s="356"/>
      <c r="Y98" s="34">
        <f>AD97</f>
        <v>3</v>
      </c>
      <c r="Z98" s="33" t="s">
        <v>10</v>
      </c>
      <c r="AA98" s="33">
        <f>AE97</f>
        <v>1</v>
      </c>
      <c r="AB98" s="32" t="s">
        <v>7</v>
      </c>
      <c r="AC98" s="101"/>
      <c r="AD98" s="75"/>
      <c r="AE98" s="71"/>
      <c r="AF98" s="74"/>
      <c r="AG98" s="73"/>
      <c r="AH98" s="70"/>
      <c r="AI98" s="71"/>
      <c r="AJ98" s="71"/>
      <c r="AK98" s="70"/>
      <c r="AL98" s="136"/>
      <c r="AM98" s="136"/>
      <c r="AN98" s="136"/>
      <c r="AO98" s="136"/>
      <c r="AP98" s="136"/>
      <c r="AQ98" s="136"/>
      <c r="AR98" s="136"/>
      <c r="AS98" s="136"/>
      <c r="AW98" s="153"/>
      <c r="AX98" s="153"/>
      <c r="AY98" s="153"/>
      <c r="AZ98" s="153"/>
      <c r="BA98" s="153"/>
      <c r="BB98" s="147"/>
      <c r="BC98" s="147"/>
      <c r="BD98" s="147"/>
      <c r="BE98" s="147"/>
      <c r="BR98" s="133"/>
      <c r="BS98" s="133"/>
      <c r="BT98" s="133"/>
      <c r="BU98" s="133"/>
      <c r="BV98" s="133"/>
      <c r="BW98" s="133"/>
      <c r="BX98" s="133"/>
    </row>
    <row r="99" spans="2:76" ht="12" customHeight="1" x14ac:dyDescent="0.15">
      <c r="B99" s="207" t="s">
        <v>138</v>
      </c>
      <c r="C99" s="304" t="s">
        <v>126</v>
      </c>
      <c r="D99" s="311" t="s">
        <v>136</v>
      </c>
      <c r="E99" s="82">
        <f>IF(S90="","",S90)</f>
        <v>13</v>
      </c>
      <c r="F99" s="80" t="str">
        <f t="shared" si="19"/>
        <v>-</v>
      </c>
      <c r="G99" s="187">
        <f>IF(Q90="","",Q90)</f>
        <v>15</v>
      </c>
      <c r="H99" s="484" t="str">
        <f>IF(T90="","",IF(T90="○","×",IF(T90="×","○")))</f>
        <v>×</v>
      </c>
      <c r="I99" s="81">
        <f>IF(S93="","",S93)</f>
        <v>15</v>
      </c>
      <c r="J99" s="80" t="str">
        <f t="shared" si="20"/>
        <v>-</v>
      </c>
      <c r="K99" s="187">
        <f>IF(Q93="","",Q93)</f>
        <v>11</v>
      </c>
      <c r="L99" s="369" t="str">
        <f>IF(T93="","",IF(T93="○","×",IF(T93="×","○")))</f>
        <v>×</v>
      </c>
      <c r="M99" s="187">
        <f>IF(S96="","",S96)</f>
        <v>9</v>
      </c>
      <c r="N99" s="80" t="str">
        <f t="shared" ref="N99:N104" si="21">IF(M99="","","-")</f>
        <v>-</v>
      </c>
      <c r="O99" s="187">
        <f>IF(Q96="","",Q96)</f>
        <v>15</v>
      </c>
      <c r="P99" s="369" t="str">
        <f>IF(T96="","",IF(T96="○","×",IF(T96="×","○")))</f>
        <v>×</v>
      </c>
      <c r="Q99" s="458"/>
      <c r="R99" s="459"/>
      <c r="S99" s="459"/>
      <c r="T99" s="468"/>
      <c r="U99" s="240">
        <v>14</v>
      </c>
      <c r="V99" s="80" t="str">
        <f t="shared" si="18"/>
        <v>-</v>
      </c>
      <c r="W99" s="237">
        <v>16</v>
      </c>
      <c r="X99" s="355" t="str">
        <f>IF(U99&lt;&gt;"",IF(U99&gt;W99,IF(U100&gt;W100,"○",IF(U101&gt;W101,"○","×")),IF(U100&gt;W100,IF(U101&gt;W101,"○","×"),"×")),"")</f>
        <v>×</v>
      </c>
      <c r="Y99" s="383">
        <f>RANK(AM100,$AM$90:$AM$103)</f>
        <v>5</v>
      </c>
      <c r="Z99" s="384"/>
      <c r="AA99" s="384"/>
      <c r="AB99" s="385"/>
      <c r="AC99" s="101"/>
      <c r="AD99" s="90"/>
      <c r="AE99" s="87"/>
      <c r="AF99" s="89"/>
      <c r="AG99" s="88"/>
      <c r="AH99" s="86"/>
      <c r="AI99" s="87"/>
      <c r="AJ99" s="87"/>
      <c r="AK99" s="86"/>
      <c r="AL99" s="136"/>
      <c r="AM99" s="136"/>
      <c r="AN99" s="136"/>
      <c r="AO99" s="136"/>
      <c r="AP99" s="136"/>
      <c r="AQ99" s="136"/>
      <c r="AR99" s="136"/>
      <c r="AS99" s="136"/>
      <c r="AW99" s="153"/>
      <c r="AX99" s="153"/>
      <c r="AY99" s="153"/>
      <c r="AZ99" s="153"/>
      <c r="BA99" s="153"/>
      <c r="BB99" s="147"/>
      <c r="BC99" s="147"/>
      <c r="BD99" s="147"/>
      <c r="BE99" s="147"/>
      <c r="BR99" s="133"/>
      <c r="BS99" s="133"/>
      <c r="BT99" s="133"/>
      <c r="BU99" s="133"/>
      <c r="BV99" s="133"/>
      <c r="BW99" s="133"/>
      <c r="BX99" s="133"/>
    </row>
    <row r="100" spans="2:76" ht="12" customHeight="1" x14ac:dyDescent="0.15">
      <c r="B100" s="207"/>
      <c r="C100" s="304" t="s">
        <v>125</v>
      </c>
      <c r="D100" s="312" t="s">
        <v>137</v>
      </c>
      <c r="E100" s="79">
        <f>IF(S91="","",S91)</f>
        <v>13</v>
      </c>
      <c r="F100" s="77" t="str">
        <f t="shared" si="19"/>
        <v>-</v>
      </c>
      <c r="G100" s="188">
        <f>IF(Q91="","",Q91)</f>
        <v>15</v>
      </c>
      <c r="H100" s="485" t="str">
        <f>IF(J97="","",J97)</f>
        <v>-</v>
      </c>
      <c r="I100" s="78">
        <f>IF(S94="","",S94)</f>
        <v>11</v>
      </c>
      <c r="J100" s="77" t="str">
        <f t="shared" si="20"/>
        <v>-</v>
      </c>
      <c r="K100" s="188">
        <f>IF(Q94="","",Q94)</f>
        <v>15</v>
      </c>
      <c r="L100" s="370" t="str">
        <f>IF(N97="","",N97)</f>
        <v/>
      </c>
      <c r="M100" s="188">
        <f>IF(S97="","",S97)</f>
        <v>9</v>
      </c>
      <c r="N100" s="77" t="str">
        <f t="shared" si="21"/>
        <v>-</v>
      </c>
      <c r="O100" s="188">
        <f>IF(Q97="","",Q97)</f>
        <v>15</v>
      </c>
      <c r="P100" s="370" t="str">
        <f>IF(R97="","",R97)</f>
        <v>-</v>
      </c>
      <c r="Q100" s="461"/>
      <c r="R100" s="462"/>
      <c r="S100" s="462"/>
      <c r="T100" s="469"/>
      <c r="U100" s="239">
        <v>15</v>
      </c>
      <c r="V100" s="77" t="str">
        <f t="shared" si="18"/>
        <v>-</v>
      </c>
      <c r="W100" s="236">
        <v>17</v>
      </c>
      <c r="X100" s="355"/>
      <c r="Y100" s="386"/>
      <c r="Z100" s="387"/>
      <c r="AA100" s="387"/>
      <c r="AB100" s="388"/>
      <c r="AC100" s="101"/>
      <c r="AD100" s="75">
        <f>COUNTIF(E99:X101,"○")</f>
        <v>0</v>
      </c>
      <c r="AE100" s="71">
        <f>COUNTIF(E99:X101,"×")</f>
        <v>4</v>
      </c>
      <c r="AF100" s="74">
        <f>(IF((E99&gt;G99),1,0))+(IF((E100&gt;G100),1,0))+(IF((E101&gt;G101),1,0))+(IF((I99&gt;K99),1,0))+(IF((I100&gt;K100),1,0))+(IF((I101&gt;K101),1,0))+(IF((M99&gt;O99),1,0))+(IF((M100&gt;O100),1,0))+(IF((M101&gt;O101),1,0))+(IF((Q99&gt;S99),1,0))+(IF((Q100&gt;S100),1,0))+(IF((Q101&gt;S101),1,0))+(IF((U99&gt;W99),1,0))+(IF((U100&gt;W100),1,0))+(IF((U101&gt;W101),1,0))</f>
        <v>1</v>
      </c>
      <c r="AG100" s="73">
        <f>(IF((E99&lt;G99),1,0))+(IF((E100&lt;G100),1,0))+(IF((E101&lt;G101),1,0))+(IF((I99&lt;K99),1,0))+(IF((I100&lt;K100),1,0))+(IF((I101&lt;K101),1,0))+(IF((M99&lt;O99),1,0))+(IF((M100&lt;O100),1,0))+(IF((M101&lt;O101),1,0))+(IF((Q99&lt;S99),1,0))+(IF((Q100&lt;S100),1,0))+(IF((Q101&lt;S101),1,0))+(IF((U99&lt;W99),1,0))+(IF((U100&lt;W100),1,0))+(IF((U101&lt;W101),1,0))</f>
        <v>8</v>
      </c>
      <c r="AH100" s="72">
        <f>AF100-AG100</f>
        <v>-7</v>
      </c>
      <c r="AI100" s="71">
        <f>SUM(E99:E101,I99:I101,M99:M101,Q99:Q101,U99:U101)</f>
        <v>106</v>
      </c>
      <c r="AJ100" s="71">
        <f>SUM(G99:G101,K99:K101,O99:O101,S99:S101,W99:W101)</f>
        <v>134</v>
      </c>
      <c r="AK100" s="70">
        <f>AI100-AJ100</f>
        <v>-28</v>
      </c>
      <c r="AL100" s="136"/>
      <c r="AM100" s="133">
        <f>(AD100-AE100)*1000+(AH100)*100+AK100</f>
        <v>-4728</v>
      </c>
      <c r="AN100" s="136"/>
      <c r="AO100" s="136"/>
      <c r="AP100" s="136"/>
      <c r="AQ100" s="136"/>
      <c r="AR100" s="136"/>
      <c r="AS100" s="136"/>
      <c r="AW100" s="153"/>
      <c r="AX100" s="153"/>
      <c r="AY100" s="153"/>
      <c r="AZ100" s="153"/>
      <c r="BA100" s="153"/>
      <c r="BB100" s="147"/>
      <c r="BC100" s="147"/>
      <c r="BD100" s="147"/>
      <c r="BE100" s="147"/>
      <c r="BR100" s="133"/>
      <c r="BS100" s="133"/>
      <c r="BT100" s="133"/>
      <c r="BU100" s="133"/>
      <c r="BV100" s="133"/>
      <c r="BW100" s="133"/>
      <c r="BX100" s="133"/>
    </row>
    <row r="101" spans="2:76" ht="12" customHeight="1" thickBot="1" x14ac:dyDescent="0.2">
      <c r="B101" s="207"/>
      <c r="C101" s="299"/>
      <c r="D101" s="303"/>
      <c r="E101" s="79" t="str">
        <f>IF(S92="","",S92)</f>
        <v/>
      </c>
      <c r="F101" s="77" t="str">
        <f t="shared" si="19"/>
        <v/>
      </c>
      <c r="G101" s="188" t="str">
        <f>IF(Q92="","",Q92)</f>
        <v/>
      </c>
      <c r="H101" s="485" t="str">
        <f>IF(J98="","",J98)</f>
        <v/>
      </c>
      <c r="I101" s="78">
        <f>IF(S95="","",S95)</f>
        <v>7</v>
      </c>
      <c r="J101" s="77" t="str">
        <f t="shared" si="20"/>
        <v>-</v>
      </c>
      <c r="K101" s="188">
        <f>IF(Q95="","",Q95)</f>
        <v>15</v>
      </c>
      <c r="L101" s="370" t="str">
        <f>IF(N98="","",N98)</f>
        <v/>
      </c>
      <c r="M101" s="188" t="str">
        <f>IF(S98="","",S98)</f>
        <v/>
      </c>
      <c r="N101" s="77" t="str">
        <f t="shared" si="21"/>
        <v/>
      </c>
      <c r="O101" s="188" t="str">
        <f>IF(Q98="","",Q98)</f>
        <v/>
      </c>
      <c r="P101" s="370" t="str">
        <f>IF(R98="","",R98)</f>
        <v/>
      </c>
      <c r="Q101" s="461"/>
      <c r="R101" s="462"/>
      <c r="S101" s="462"/>
      <c r="T101" s="469"/>
      <c r="U101" s="239"/>
      <c r="V101" s="77" t="str">
        <f t="shared" si="18"/>
        <v/>
      </c>
      <c r="W101" s="236"/>
      <c r="X101" s="356"/>
      <c r="Y101" s="34">
        <f>AD100</f>
        <v>0</v>
      </c>
      <c r="Z101" s="33" t="s">
        <v>10</v>
      </c>
      <c r="AA101" s="33">
        <f>AE100</f>
        <v>4</v>
      </c>
      <c r="AB101" s="32" t="s">
        <v>7</v>
      </c>
      <c r="AC101" s="101"/>
      <c r="AD101" s="64"/>
      <c r="AE101" s="61"/>
      <c r="AF101" s="63"/>
      <c r="AG101" s="62"/>
      <c r="AH101" s="60"/>
      <c r="AI101" s="61"/>
      <c r="AJ101" s="61"/>
      <c r="AK101" s="60"/>
      <c r="AL101" s="136"/>
      <c r="AM101" s="136"/>
      <c r="AN101" s="136"/>
      <c r="AO101" s="136"/>
      <c r="AP101" s="136"/>
      <c r="AQ101" s="136"/>
      <c r="AR101" s="136"/>
      <c r="AS101" s="136"/>
      <c r="AW101" s="153"/>
      <c r="AX101" s="153"/>
      <c r="AY101" s="153"/>
      <c r="AZ101" s="153"/>
      <c r="BA101" s="153"/>
      <c r="BB101" s="147"/>
      <c r="BC101" s="147"/>
      <c r="BD101" s="147"/>
      <c r="BE101" s="147"/>
      <c r="BR101" s="133"/>
      <c r="BS101" s="133"/>
      <c r="BT101" s="133"/>
      <c r="BU101" s="133"/>
      <c r="BV101" s="133"/>
      <c r="BW101" s="133"/>
      <c r="BX101" s="133"/>
    </row>
    <row r="102" spans="2:76" ht="12" customHeight="1" x14ac:dyDescent="0.15">
      <c r="B102" s="207" t="s">
        <v>90</v>
      </c>
      <c r="C102" s="306" t="s">
        <v>89</v>
      </c>
      <c r="D102" s="307" t="s">
        <v>27</v>
      </c>
      <c r="E102" s="82">
        <f>IF(W90="","",W90)</f>
        <v>10</v>
      </c>
      <c r="F102" s="80" t="str">
        <f t="shared" si="19"/>
        <v>-</v>
      </c>
      <c r="G102" s="187">
        <f>IF(U90="","",U90)</f>
        <v>15</v>
      </c>
      <c r="H102" s="484" t="str">
        <f>IF(X90="","",IF(X90="○","×",IF(X90="×","○")))</f>
        <v>×</v>
      </c>
      <c r="I102" s="81">
        <f>IF(W93="","",W93)</f>
        <v>15</v>
      </c>
      <c r="J102" s="80" t="str">
        <f t="shared" si="20"/>
        <v>-</v>
      </c>
      <c r="K102" s="187">
        <f>IF(U93="","",U93)</f>
        <v>10</v>
      </c>
      <c r="L102" s="369" t="str">
        <f>IF(X93="","",IF(X93="○","×",IF(X93="×","○")))</f>
        <v>×</v>
      </c>
      <c r="M102" s="187">
        <f>IF(W96="","",W96)</f>
        <v>15</v>
      </c>
      <c r="N102" s="80" t="str">
        <f t="shared" si="21"/>
        <v>-</v>
      </c>
      <c r="O102" s="187">
        <f>IF(U96="","",U96)</f>
        <v>13</v>
      </c>
      <c r="P102" s="369" t="str">
        <f>IF(X96="","",IF(X96="○","×",IF(X96="×","○")))</f>
        <v>○</v>
      </c>
      <c r="Q102" s="81">
        <f>IF(W99="","",W99)</f>
        <v>16</v>
      </c>
      <c r="R102" s="80" t="str">
        <f>IF(Q102="","","-")</f>
        <v>-</v>
      </c>
      <c r="S102" s="187">
        <f>IF(U99="","",U99)</f>
        <v>14</v>
      </c>
      <c r="T102" s="369" t="str">
        <f>IF(X99="","",IF(X99="○","×",IF(X99="×","○")))</f>
        <v>○</v>
      </c>
      <c r="U102" s="458"/>
      <c r="V102" s="459"/>
      <c r="W102" s="459"/>
      <c r="X102" s="468"/>
      <c r="Y102" s="383">
        <f>RANK(AM103,$AM$90:$AM$103)</f>
        <v>3</v>
      </c>
      <c r="Z102" s="384"/>
      <c r="AA102" s="384"/>
      <c r="AB102" s="385"/>
      <c r="AC102" s="101"/>
      <c r="AD102" s="75"/>
      <c r="AE102" s="71"/>
      <c r="AF102" s="74"/>
      <c r="AG102" s="73"/>
      <c r="AH102" s="70"/>
      <c r="AI102" s="71"/>
      <c r="AJ102" s="71"/>
      <c r="AK102" s="70"/>
      <c r="AL102" s="136"/>
      <c r="AM102" s="136"/>
      <c r="AN102" s="136"/>
      <c r="AO102" s="136"/>
      <c r="AP102" s="136"/>
      <c r="AQ102" s="136"/>
      <c r="AR102" s="136"/>
      <c r="AS102" s="136"/>
      <c r="AW102" s="153"/>
      <c r="AX102" s="153"/>
      <c r="AY102" s="153"/>
      <c r="AZ102" s="153"/>
      <c r="BA102" s="153"/>
      <c r="BB102" s="147"/>
      <c r="BC102" s="147"/>
      <c r="BD102" s="147"/>
      <c r="BE102" s="147"/>
      <c r="BR102" s="133"/>
      <c r="BS102" s="133"/>
      <c r="BT102" s="133"/>
      <c r="BU102" s="133"/>
      <c r="BV102" s="133"/>
      <c r="BW102" s="133"/>
      <c r="BX102" s="133"/>
    </row>
    <row r="103" spans="2:76" ht="12" customHeight="1" x14ac:dyDescent="0.15">
      <c r="B103" s="207"/>
      <c r="C103" s="299" t="s">
        <v>88</v>
      </c>
      <c r="D103" s="301" t="s">
        <v>27</v>
      </c>
      <c r="E103" s="79">
        <f>IF(W91="","",W91)</f>
        <v>19</v>
      </c>
      <c r="F103" s="77" t="str">
        <f t="shared" si="19"/>
        <v>-</v>
      </c>
      <c r="G103" s="188">
        <f>IF(U91="","",U91)</f>
        <v>21</v>
      </c>
      <c r="H103" s="485" t="str">
        <f>IF(J94="","",J94)</f>
        <v/>
      </c>
      <c r="I103" s="78">
        <f>IF(W94="","",W94)</f>
        <v>14</v>
      </c>
      <c r="J103" s="77" t="str">
        <f t="shared" si="20"/>
        <v>-</v>
      </c>
      <c r="K103" s="188">
        <f>IF(U94="","",U94)</f>
        <v>16</v>
      </c>
      <c r="L103" s="370" t="str">
        <f>IF(N100="","",N100)</f>
        <v>-</v>
      </c>
      <c r="M103" s="188">
        <f>IF(W97="","",W97)</f>
        <v>11</v>
      </c>
      <c r="N103" s="77" t="str">
        <f t="shared" si="21"/>
        <v>-</v>
      </c>
      <c r="O103" s="188">
        <f>IF(U97="","",U97)</f>
        <v>15</v>
      </c>
      <c r="P103" s="370" t="str">
        <f>IF(R100="","",R100)</f>
        <v/>
      </c>
      <c r="Q103" s="78">
        <f>IF(W100="","",W100)</f>
        <v>17</v>
      </c>
      <c r="R103" s="77" t="str">
        <f>IF(Q103="","","-")</f>
        <v>-</v>
      </c>
      <c r="S103" s="188">
        <f>IF(U100="","",U100)</f>
        <v>15</v>
      </c>
      <c r="T103" s="370" t="str">
        <f>IF(V100="","",V100)</f>
        <v>-</v>
      </c>
      <c r="U103" s="461"/>
      <c r="V103" s="462"/>
      <c r="W103" s="462"/>
      <c r="X103" s="469"/>
      <c r="Y103" s="386"/>
      <c r="Z103" s="387"/>
      <c r="AA103" s="387"/>
      <c r="AB103" s="388"/>
      <c r="AC103" s="101"/>
      <c r="AD103" s="75">
        <f>COUNTIF(E102:X104,"○")</f>
        <v>2</v>
      </c>
      <c r="AE103" s="71">
        <f>COUNTIF(E102:X104,"×")</f>
        <v>2</v>
      </c>
      <c r="AF103" s="74">
        <f>(IF((E102&gt;G102),1,0))+(IF((E103&gt;G103),1,0))+(IF((E104&gt;G104),1,0))+(IF((I102&gt;K102),1,0))+(IF((I103&gt;K103),1,0))+(IF((I104&gt;K104),1,0))+(IF((M102&gt;O102),1,0))+(IF((M103&gt;O103),1,0))+(IF((M104&gt;O104),1,0))+(IF((Q102&gt;S102),1,0))+(IF((Q103&gt;S103),1,0))+(IF((Q104&gt;S104),1,0))+(IF((U102&gt;W102),1,0))+(IF((U103&gt;W103),1,0))+(IF((U104&gt;W104),1,0))</f>
        <v>5</v>
      </c>
      <c r="AG103" s="73">
        <f>(IF((E102&lt;G102),1,0))+(IF((E103&lt;G103),1,0))+(IF((E104&lt;G104),1,0))+(IF((I102&lt;K102),1,0))+(IF((I103&lt;K103),1,0))+(IF((I104&lt;K104),1,0))+(IF((M102&lt;O102),1,0))+(IF((M103&lt;O103),1,0))+(IF((M104&lt;O104),1,0))+(IF((Q102&lt;S102),1,0))+(IF((Q103&lt;S103),1,0))+(IF((Q104&lt;S104),1,0))+(IF((U102&lt;W102),1,0))+(IF((U103&lt;W103),1,0))+(IF((U104&lt;W104),1,0))</f>
        <v>5</v>
      </c>
      <c r="AH103" s="72">
        <f>AF103-AG103</f>
        <v>0</v>
      </c>
      <c r="AI103" s="71">
        <f>SUM(E102:E104,I102:I104,M102:M104,Q102:Q104,U102:U104)</f>
        <v>148</v>
      </c>
      <c r="AJ103" s="71">
        <f>SUM(G102:G104,K102:K104,O102:O104,S102:S104,W102:W104)</f>
        <v>145</v>
      </c>
      <c r="AK103" s="70">
        <f>AI103-AJ103</f>
        <v>3</v>
      </c>
      <c r="AL103" s="136"/>
      <c r="AM103" s="133">
        <f>(AD103-AE103)*1000+(AH103)*100+AK103</f>
        <v>3</v>
      </c>
      <c r="AN103" s="136"/>
      <c r="AO103" s="136"/>
      <c r="AP103" s="136"/>
      <c r="AQ103" s="136"/>
      <c r="AR103" s="136"/>
      <c r="AS103" s="136"/>
      <c r="AW103" s="153"/>
      <c r="AX103" s="153"/>
      <c r="AY103" s="153"/>
      <c r="AZ103" s="153"/>
      <c r="BA103" s="153"/>
      <c r="BB103" s="147"/>
      <c r="BC103" s="147"/>
      <c r="BD103" s="147"/>
      <c r="BE103" s="147"/>
      <c r="BR103" s="133"/>
      <c r="BS103" s="133"/>
      <c r="BT103" s="133"/>
      <c r="BU103" s="133"/>
      <c r="BV103" s="133"/>
      <c r="BW103" s="133"/>
      <c r="BX103" s="133"/>
    </row>
    <row r="104" spans="2:76" ht="12" customHeight="1" thickBot="1" x14ac:dyDescent="0.2">
      <c r="B104" s="207"/>
      <c r="C104" s="308"/>
      <c r="D104" s="309"/>
      <c r="E104" s="69" t="str">
        <f>IF(W92="","",W92)</f>
        <v/>
      </c>
      <c r="F104" s="67" t="str">
        <f t="shared" si="19"/>
        <v/>
      </c>
      <c r="G104" s="189" t="str">
        <f>IF(U92="","",U92)</f>
        <v/>
      </c>
      <c r="H104" s="486" t="str">
        <f>IF(J95="","",J95)</f>
        <v/>
      </c>
      <c r="I104" s="68">
        <f>IF(W95="","",W95)</f>
        <v>16</v>
      </c>
      <c r="J104" s="67" t="str">
        <f t="shared" si="20"/>
        <v>-</v>
      </c>
      <c r="K104" s="189">
        <f>IF(U95="","",U95)</f>
        <v>18</v>
      </c>
      <c r="L104" s="371" t="str">
        <f>IF(N101="","",N101)</f>
        <v/>
      </c>
      <c r="M104" s="189">
        <f>IF(W98="","",W98)</f>
        <v>15</v>
      </c>
      <c r="N104" s="67" t="str">
        <f t="shared" si="21"/>
        <v>-</v>
      </c>
      <c r="O104" s="189">
        <f>IF(U98="","",U98)</f>
        <v>8</v>
      </c>
      <c r="P104" s="371" t="str">
        <f>IF(R101="","",R101)</f>
        <v/>
      </c>
      <c r="Q104" s="68" t="str">
        <f>IF(W101="","",W101)</f>
        <v/>
      </c>
      <c r="R104" s="67" t="str">
        <f>IF(Q104="","","-")</f>
        <v/>
      </c>
      <c r="S104" s="189" t="str">
        <f>IF(U101="","",U101)</f>
        <v/>
      </c>
      <c r="T104" s="371" t="str">
        <f>IF(V101="","",V101)</f>
        <v/>
      </c>
      <c r="U104" s="464"/>
      <c r="V104" s="465"/>
      <c r="W104" s="465"/>
      <c r="X104" s="487"/>
      <c r="Y104" s="10">
        <f>AD103</f>
        <v>2</v>
      </c>
      <c r="Z104" s="9" t="s">
        <v>10</v>
      </c>
      <c r="AA104" s="9">
        <f>AE103</f>
        <v>2</v>
      </c>
      <c r="AB104" s="8" t="s">
        <v>7</v>
      </c>
      <c r="AC104" s="101"/>
      <c r="AD104" s="64"/>
      <c r="AE104" s="61"/>
      <c r="AF104" s="63"/>
      <c r="AG104" s="62"/>
      <c r="AH104" s="60"/>
      <c r="AI104" s="61"/>
      <c r="AJ104" s="61"/>
      <c r="AK104" s="60"/>
      <c r="AL104" s="136"/>
      <c r="AM104" s="136"/>
      <c r="AN104" s="136"/>
      <c r="AO104" s="136"/>
      <c r="AP104" s="136"/>
      <c r="AQ104" s="136"/>
      <c r="AR104" s="136"/>
      <c r="AS104" s="136"/>
      <c r="AW104" s="153"/>
      <c r="AX104" s="153"/>
      <c r="AY104" s="153"/>
      <c r="AZ104" s="153"/>
      <c r="BA104" s="153"/>
      <c r="BB104" s="147"/>
      <c r="BC104" s="147"/>
      <c r="BD104" s="147"/>
      <c r="BE104" s="147"/>
      <c r="BR104" s="133"/>
      <c r="BS104" s="133"/>
      <c r="BT104" s="133"/>
      <c r="BU104" s="133"/>
      <c r="BV104" s="133"/>
      <c r="BW104" s="133"/>
      <c r="BX104" s="133"/>
    </row>
    <row r="105" spans="2:76" ht="12" customHeight="1" thickBot="1" x14ac:dyDescent="0.2">
      <c r="B105" s="207"/>
      <c r="C105" s="146"/>
      <c r="D105" s="145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75"/>
      <c r="AD105" s="143"/>
      <c r="AE105" s="143"/>
      <c r="AF105" s="143"/>
      <c r="BR105" s="133"/>
      <c r="BS105" s="133"/>
      <c r="BT105" s="133"/>
      <c r="BU105" s="133"/>
      <c r="BV105" s="133"/>
      <c r="BW105" s="133"/>
      <c r="BX105" s="133"/>
    </row>
    <row r="106" spans="2:76" ht="12" customHeight="1" x14ac:dyDescent="0.15">
      <c r="B106" s="207"/>
      <c r="C106" s="478" t="s">
        <v>173</v>
      </c>
      <c r="D106" s="479"/>
      <c r="E106" s="490" t="str">
        <f>C108</f>
        <v>ＮＡＧＩＳＡ</v>
      </c>
      <c r="F106" s="491"/>
      <c r="G106" s="491"/>
      <c r="H106" s="492"/>
      <c r="I106" s="392" t="str">
        <f>C111</f>
        <v>續木　正</v>
      </c>
      <c r="J106" s="393"/>
      <c r="K106" s="393"/>
      <c r="L106" s="394"/>
      <c r="M106" s="392" t="str">
        <f>C114</f>
        <v>阿部一恵</v>
      </c>
      <c r="N106" s="393"/>
      <c r="O106" s="393"/>
      <c r="P106" s="394"/>
      <c r="Q106" s="392" t="str">
        <f>C117</f>
        <v>田邊文子</v>
      </c>
      <c r="R106" s="393"/>
      <c r="S106" s="393"/>
      <c r="T106" s="482"/>
      <c r="U106" s="395" t="s">
        <v>1</v>
      </c>
      <c r="V106" s="396"/>
      <c r="W106" s="396"/>
      <c r="X106" s="397"/>
      <c r="Y106" s="7"/>
      <c r="Z106" s="372" t="s">
        <v>3</v>
      </c>
      <c r="AA106" s="373"/>
      <c r="AB106" s="372" t="s">
        <v>4</v>
      </c>
      <c r="AC106" s="374"/>
      <c r="AD106" s="373"/>
      <c r="AE106" s="375" t="s">
        <v>5</v>
      </c>
      <c r="AF106" s="376"/>
      <c r="AG106" s="377"/>
      <c r="BR106" s="133"/>
      <c r="BS106" s="133"/>
      <c r="BT106" s="133"/>
      <c r="BU106" s="133"/>
      <c r="BV106" s="133"/>
      <c r="BW106" s="133"/>
      <c r="BX106" s="133"/>
    </row>
    <row r="107" spans="2:76" ht="12" customHeight="1" thickBot="1" x14ac:dyDescent="0.2">
      <c r="B107" s="207"/>
      <c r="C107" s="480"/>
      <c r="D107" s="481"/>
      <c r="E107" s="493" t="str">
        <f>C109</f>
        <v>ＳＨＯＧＯ</v>
      </c>
      <c r="F107" s="494"/>
      <c r="G107" s="494"/>
      <c r="H107" s="495"/>
      <c r="I107" s="426" t="str">
        <f>C112</f>
        <v>郭　昊</v>
      </c>
      <c r="J107" s="424"/>
      <c r="K107" s="424"/>
      <c r="L107" s="425"/>
      <c r="M107" s="426" t="str">
        <f>C115</f>
        <v>合田亜里砂</v>
      </c>
      <c r="N107" s="424"/>
      <c r="O107" s="424"/>
      <c r="P107" s="425"/>
      <c r="Q107" s="426" t="str">
        <f>C118</f>
        <v>丹　昌子</v>
      </c>
      <c r="R107" s="424"/>
      <c r="S107" s="424"/>
      <c r="T107" s="483"/>
      <c r="U107" s="389" t="s">
        <v>2</v>
      </c>
      <c r="V107" s="390"/>
      <c r="W107" s="390"/>
      <c r="X107" s="391"/>
      <c r="Y107" s="7"/>
      <c r="Z107" s="184" t="s">
        <v>6</v>
      </c>
      <c r="AA107" s="185" t="s">
        <v>7</v>
      </c>
      <c r="AB107" s="184" t="s">
        <v>22</v>
      </c>
      <c r="AC107" s="185" t="s">
        <v>8</v>
      </c>
      <c r="AD107" s="186" t="s">
        <v>9</v>
      </c>
      <c r="AE107" s="185" t="s">
        <v>22</v>
      </c>
      <c r="AF107" s="185" t="s">
        <v>8</v>
      </c>
      <c r="AG107" s="186" t="s">
        <v>9</v>
      </c>
      <c r="BR107" s="133"/>
      <c r="BS107" s="133"/>
      <c r="BT107" s="133"/>
      <c r="BU107" s="133"/>
      <c r="BV107" s="133"/>
      <c r="BW107" s="133"/>
      <c r="BX107" s="133"/>
    </row>
    <row r="108" spans="2:76" ht="12" customHeight="1" x14ac:dyDescent="0.15">
      <c r="B108" s="207" t="s">
        <v>90</v>
      </c>
      <c r="C108" s="310" t="s">
        <v>186</v>
      </c>
      <c r="D108" s="301" t="s">
        <v>19</v>
      </c>
      <c r="E108" s="473"/>
      <c r="F108" s="474"/>
      <c r="G108" s="474"/>
      <c r="H108" s="475"/>
      <c r="I108" s="36">
        <v>14</v>
      </c>
      <c r="J108" s="77" t="str">
        <f>IF(I108="","","-")</f>
        <v>-</v>
      </c>
      <c r="K108" s="84">
        <v>16</v>
      </c>
      <c r="L108" s="362" t="str">
        <f>IF(I108&lt;&gt;"",IF(I108&gt;K108,IF(I109&gt;K109,"○",IF(I110&gt;K110,"○","×")),IF(I109&gt;K109,IF(I110&gt;K110,"○","×"),"×")),"")</f>
        <v>×</v>
      </c>
      <c r="M108" s="36">
        <v>5</v>
      </c>
      <c r="N108" s="99" t="str">
        <f t="shared" ref="N108:N113" si="22">IF(M108="","","-")</f>
        <v>-</v>
      </c>
      <c r="O108" s="98">
        <v>15</v>
      </c>
      <c r="P108" s="362" t="str">
        <f>IF(M108&lt;&gt;"",IF(M108&gt;O108,IF(M109&gt;O109,"○",IF(M110&gt;O110,"○","×")),IF(M109&gt;O109,IF(M110&gt;O110,"○","×"),"×")),"")</f>
        <v>×</v>
      </c>
      <c r="Q108" s="113">
        <v>15</v>
      </c>
      <c r="R108" s="99" t="str">
        <f t="shared" ref="R108:R116" si="23">IF(Q108="","","-")</f>
        <v>-</v>
      </c>
      <c r="S108" s="84">
        <v>11</v>
      </c>
      <c r="T108" s="363" t="str">
        <f>IF(Q108&lt;&gt;"",IF(Q108&gt;S108,IF(Q109&gt;S109,"○",IF(Q110&gt;S110,"○","×")),IF(Q109&gt;S109,IF(Q110&gt;S110,"○","×"),"×")),"")</f>
        <v>○</v>
      </c>
      <c r="U108" s="383">
        <f>RANK(AI109,$AI$109:$AI$118)</f>
        <v>3</v>
      </c>
      <c r="V108" s="384"/>
      <c r="W108" s="384"/>
      <c r="X108" s="385"/>
      <c r="Y108" s="7"/>
      <c r="Z108" s="110"/>
      <c r="AA108" s="106"/>
      <c r="AB108" s="182"/>
      <c r="AC108" s="183"/>
      <c r="AD108" s="111"/>
      <c r="AE108" s="106"/>
      <c r="AF108" s="106"/>
      <c r="AG108" s="105"/>
      <c r="BR108" s="133"/>
      <c r="BS108" s="133"/>
      <c r="BT108" s="133"/>
      <c r="BU108" s="133"/>
      <c r="BV108" s="133"/>
      <c r="BW108" s="133"/>
      <c r="BX108" s="133"/>
    </row>
    <row r="109" spans="2:76" ht="12" customHeight="1" x14ac:dyDescent="0.15">
      <c r="B109" s="207"/>
      <c r="C109" s="310" t="s">
        <v>187</v>
      </c>
      <c r="D109" s="301" t="s">
        <v>19</v>
      </c>
      <c r="E109" s="476"/>
      <c r="F109" s="462"/>
      <c r="G109" s="462"/>
      <c r="H109" s="469"/>
      <c r="I109" s="36">
        <v>15</v>
      </c>
      <c r="J109" s="77" t="str">
        <f>IF(I109="","","-")</f>
        <v>-</v>
      </c>
      <c r="K109" s="97">
        <v>13</v>
      </c>
      <c r="L109" s="352"/>
      <c r="M109" s="36">
        <v>6</v>
      </c>
      <c r="N109" s="77" t="str">
        <f t="shared" si="22"/>
        <v>-</v>
      </c>
      <c r="O109" s="84">
        <v>15</v>
      </c>
      <c r="P109" s="352"/>
      <c r="Q109" s="36">
        <v>15</v>
      </c>
      <c r="R109" s="77" t="str">
        <f t="shared" si="23"/>
        <v>-</v>
      </c>
      <c r="S109" s="84">
        <v>14</v>
      </c>
      <c r="T109" s="355"/>
      <c r="U109" s="386"/>
      <c r="V109" s="387"/>
      <c r="W109" s="387"/>
      <c r="X109" s="388"/>
      <c r="Y109" s="7"/>
      <c r="Z109" s="110">
        <f>COUNTIF(E108:T110,"○")</f>
        <v>1</v>
      </c>
      <c r="AA109" s="106">
        <f>COUNTIF(E108:T110,"×")</f>
        <v>2</v>
      </c>
      <c r="AB109" s="109">
        <f>(IF((E108&gt;G108),1,0))+(IF((E109&gt;G109),1,0))+(IF((E110&gt;G110),1,0))+(IF((I108&gt;K108),1,0))+(IF((I109&gt;K109),1,0))+(IF((I110&gt;K110),1,0))+(IF((M108&gt;O108),1,0))+(IF((M109&gt;O109),1,0))+(IF((M110&gt;O110),1,0))+(IF((Q108&gt;S108),1,0))+(IF((Q109&gt;S109),1,0))+(IF((Q110&gt;S110),1,0))</f>
        <v>3</v>
      </c>
      <c r="AC109" s="108">
        <f>(IF((E108&lt;G108),1,0))+(IF((E109&lt;G109),1,0))+(IF((E110&lt;G110),1,0))+(IF((I108&lt;K108),1,0))+(IF((I109&lt;K109),1,0))+(IF((I110&lt;K110),1,0))+(IF((M108&lt;O108),1,0))+(IF((M109&lt;O109),1,0))+(IF((M110&lt;O110),1,0))+(IF((Q108&lt;S108),1,0))+(IF((Q109&lt;S109),1,0))+(IF((Q110&lt;S110),1,0))</f>
        <v>4</v>
      </c>
      <c r="AD109" s="107">
        <f>AB109-AC109</f>
        <v>-1</v>
      </c>
      <c r="AE109" s="106">
        <f>SUM(E108:E110,I108:I110,M108:M110,Q108:Q110)</f>
        <v>80</v>
      </c>
      <c r="AF109" s="106">
        <f>SUM(G108:G110,K108:K110,O108:O110,S108:S110)</f>
        <v>99</v>
      </c>
      <c r="AG109" s="105">
        <f>AE109-AF109</f>
        <v>-19</v>
      </c>
      <c r="AI109" s="234">
        <f>(Z109-AA109)*1000+(AD109)*100+AG109</f>
        <v>-1119</v>
      </c>
      <c r="BR109" s="133"/>
      <c r="BS109" s="133"/>
      <c r="BT109" s="133"/>
      <c r="BU109" s="133"/>
      <c r="BV109" s="133"/>
      <c r="BW109" s="133"/>
      <c r="BX109" s="133"/>
    </row>
    <row r="110" spans="2:76" ht="12" customHeight="1" thickBot="1" x14ac:dyDescent="0.2">
      <c r="B110" s="207"/>
      <c r="C110" s="302"/>
      <c r="D110" s="303"/>
      <c r="E110" s="477"/>
      <c r="F110" s="471"/>
      <c r="G110" s="471"/>
      <c r="H110" s="472"/>
      <c r="I110" s="45">
        <v>10</v>
      </c>
      <c r="J110" s="77" t="str">
        <f>IF(I110="","","-")</f>
        <v>-</v>
      </c>
      <c r="K110" s="93">
        <v>15</v>
      </c>
      <c r="L110" s="353"/>
      <c r="M110" s="45"/>
      <c r="N110" s="94" t="str">
        <f t="shared" si="22"/>
        <v/>
      </c>
      <c r="O110" s="93"/>
      <c r="P110" s="352"/>
      <c r="Q110" s="45"/>
      <c r="R110" s="94" t="str">
        <f t="shared" si="23"/>
        <v/>
      </c>
      <c r="S110" s="93"/>
      <c r="T110" s="355"/>
      <c r="U110" s="34">
        <f>Z109</f>
        <v>1</v>
      </c>
      <c r="V110" s="33" t="s">
        <v>10</v>
      </c>
      <c r="W110" s="33">
        <f>AA109</f>
        <v>2</v>
      </c>
      <c r="X110" s="32" t="s">
        <v>7</v>
      </c>
      <c r="Y110" s="7"/>
      <c r="Z110" s="110"/>
      <c r="AA110" s="106"/>
      <c r="AB110" s="110"/>
      <c r="AC110" s="106"/>
      <c r="AD110" s="105"/>
      <c r="AE110" s="106"/>
      <c r="AF110" s="106"/>
      <c r="AG110" s="105"/>
      <c r="AI110" s="234"/>
      <c r="BR110" s="133"/>
      <c r="BS110" s="133"/>
      <c r="BT110" s="133"/>
      <c r="BU110" s="133"/>
      <c r="BV110" s="133"/>
      <c r="BW110" s="133"/>
      <c r="BX110" s="133"/>
    </row>
    <row r="111" spans="2:76" ht="12" customHeight="1" x14ac:dyDescent="0.15">
      <c r="B111" s="207" t="s">
        <v>90</v>
      </c>
      <c r="C111" s="304" t="s">
        <v>92</v>
      </c>
      <c r="D111" s="300" t="s">
        <v>27</v>
      </c>
      <c r="E111" s="79">
        <f>IF(K108="","",K108)</f>
        <v>16</v>
      </c>
      <c r="F111" s="77" t="str">
        <f t="shared" ref="F111:F119" si="24">IF(E111="","","-")</f>
        <v>-</v>
      </c>
      <c r="G111" s="188">
        <f>IF(I108="","",I108)</f>
        <v>14</v>
      </c>
      <c r="H111" s="369" t="str">
        <f>IF(L108="","",IF(L108="○","×",IF(L108="×","○")))</f>
        <v>○</v>
      </c>
      <c r="I111" s="458"/>
      <c r="J111" s="459"/>
      <c r="K111" s="459"/>
      <c r="L111" s="468"/>
      <c r="M111" s="36">
        <v>8</v>
      </c>
      <c r="N111" s="77" t="str">
        <f t="shared" si="22"/>
        <v>-</v>
      </c>
      <c r="O111" s="84">
        <v>15</v>
      </c>
      <c r="P111" s="364" t="str">
        <f>IF(M111&lt;&gt;"",IF(M111&gt;O111,IF(M112&gt;O112,"○",IF(M113&gt;O113,"○","×")),IF(M112&gt;O112,IF(M113&gt;O113,"○","×"),"×")),"")</f>
        <v>×</v>
      </c>
      <c r="Q111" s="36">
        <v>9</v>
      </c>
      <c r="R111" s="77" t="str">
        <f t="shared" si="23"/>
        <v>-</v>
      </c>
      <c r="S111" s="84">
        <v>15</v>
      </c>
      <c r="T111" s="354" t="str">
        <f>IF(Q111&lt;&gt;"",IF(Q111&gt;S111,IF(Q112&gt;S112,"○",IF(Q113&gt;S113,"○","×")),IF(Q112&gt;S112,IF(Q113&gt;S113,"○","×"),"×")),"")</f>
        <v>○</v>
      </c>
      <c r="U111" s="383">
        <f>RANK(AI112,$AI$109:$AI$118)</f>
        <v>2</v>
      </c>
      <c r="V111" s="384"/>
      <c r="W111" s="384"/>
      <c r="X111" s="385"/>
      <c r="Y111" s="7"/>
      <c r="Z111" s="182"/>
      <c r="AA111" s="183"/>
      <c r="AB111" s="182"/>
      <c r="AC111" s="183"/>
      <c r="AD111" s="111"/>
      <c r="AE111" s="183"/>
      <c r="AF111" s="183"/>
      <c r="AG111" s="111"/>
      <c r="AI111" s="234"/>
      <c r="BR111" s="133"/>
      <c r="BS111" s="133"/>
      <c r="BT111" s="133"/>
      <c r="BU111" s="133"/>
      <c r="BV111" s="133"/>
      <c r="BW111" s="133"/>
      <c r="BX111" s="133"/>
    </row>
    <row r="112" spans="2:76" ht="12" customHeight="1" x14ac:dyDescent="0.15">
      <c r="B112" s="207"/>
      <c r="C112" s="304" t="s">
        <v>91</v>
      </c>
      <c r="D112" s="301" t="s">
        <v>27</v>
      </c>
      <c r="E112" s="79">
        <f>IF(K109="","",K109)</f>
        <v>13</v>
      </c>
      <c r="F112" s="77" t="str">
        <f t="shared" si="24"/>
        <v>-</v>
      </c>
      <c r="G112" s="188">
        <f>IF(I109="","",I109)</f>
        <v>15</v>
      </c>
      <c r="H112" s="370" t="str">
        <f>IF(J109="","",J109)</f>
        <v>-</v>
      </c>
      <c r="I112" s="461"/>
      <c r="J112" s="462"/>
      <c r="K112" s="462"/>
      <c r="L112" s="469"/>
      <c r="M112" s="36">
        <v>11</v>
      </c>
      <c r="N112" s="77" t="str">
        <f t="shared" si="22"/>
        <v>-</v>
      </c>
      <c r="O112" s="84">
        <v>15</v>
      </c>
      <c r="P112" s="352"/>
      <c r="Q112" s="36">
        <v>15</v>
      </c>
      <c r="R112" s="77" t="str">
        <f t="shared" si="23"/>
        <v>-</v>
      </c>
      <c r="S112" s="84">
        <v>12</v>
      </c>
      <c r="T112" s="355"/>
      <c r="U112" s="386"/>
      <c r="V112" s="387"/>
      <c r="W112" s="387"/>
      <c r="X112" s="388"/>
      <c r="Y112" s="7"/>
      <c r="Z112" s="110">
        <f>COUNTIF(E111:T113,"○")</f>
        <v>2</v>
      </c>
      <c r="AA112" s="106">
        <f>COUNTIF(E111:T113,"×")</f>
        <v>1</v>
      </c>
      <c r="AB112" s="109">
        <f>(IF((E111&gt;G111),1,0))+(IF((E112&gt;G112),1,0))+(IF((E113&gt;G113),1,0))+(IF((I111&gt;K111),1,0))+(IF((I112&gt;K112),1,0))+(IF((I113&gt;K113),1,0))+(IF((M111&gt;O111),1,0))+(IF((M112&gt;O112),1,0))+(IF((M113&gt;O113),1,0))+(IF((Q111&gt;S111),1,0))+(IF((Q112&gt;S112),1,0))+(IF((Q113&gt;S113),1,0))</f>
        <v>4</v>
      </c>
      <c r="AC112" s="108">
        <f>(IF((E111&lt;G111),1,0))+(IF((E112&lt;G112),1,0))+(IF((E113&lt;G113),1,0))+(IF((I111&lt;K111),1,0))+(IF((I112&lt;K112),1,0))+(IF((I113&lt;K113),1,0))+(IF((M111&lt;O111),1,0))+(IF((M112&lt;O112),1,0))+(IF((M113&lt;O113),1,0))+(IF((Q111&lt;S111),1,0))+(IF((Q112&lt;S112),1,0))+(IF((Q113&lt;S113),1,0))</f>
        <v>4</v>
      </c>
      <c r="AD112" s="107">
        <f>AB112-AC112</f>
        <v>0</v>
      </c>
      <c r="AE112" s="106">
        <f>SUM(E111:E113,I111:I113,M111:M113,Q111:Q113)</f>
        <v>102</v>
      </c>
      <c r="AF112" s="106">
        <f>SUM(G111:G113,K111:K113,O111:O113,S111:S113)</f>
        <v>105</v>
      </c>
      <c r="AG112" s="105">
        <f>AE112-AF112</f>
        <v>-3</v>
      </c>
      <c r="AI112" s="234">
        <f>(Z112-AA112)*1000+(AD112)*100+AG112</f>
        <v>997</v>
      </c>
      <c r="BR112" s="133"/>
      <c r="BS112" s="133"/>
      <c r="BT112" s="133"/>
      <c r="BU112" s="133"/>
      <c r="BV112" s="133"/>
      <c r="BW112" s="133"/>
      <c r="BX112" s="133"/>
    </row>
    <row r="113" spans="2:86" ht="12" customHeight="1" thickBot="1" x14ac:dyDescent="0.2">
      <c r="B113" s="207"/>
      <c r="C113" s="302"/>
      <c r="D113" s="305"/>
      <c r="E113" s="96">
        <f>IF(K110="","",K110)</f>
        <v>15</v>
      </c>
      <c r="F113" s="77" t="str">
        <f t="shared" si="24"/>
        <v>-</v>
      </c>
      <c r="G113" s="95">
        <f>IF(I110="","",I110)</f>
        <v>10</v>
      </c>
      <c r="H113" s="467" t="str">
        <f>IF(J110="","",J110)</f>
        <v>-</v>
      </c>
      <c r="I113" s="470"/>
      <c r="J113" s="471"/>
      <c r="K113" s="471"/>
      <c r="L113" s="472"/>
      <c r="M113" s="45"/>
      <c r="N113" s="77" t="str">
        <f t="shared" si="22"/>
        <v/>
      </c>
      <c r="O113" s="93"/>
      <c r="P113" s="353"/>
      <c r="Q113" s="45">
        <v>15</v>
      </c>
      <c r="R113" s="94" t="str">
        <f t="shared" si="23"/>
        <v>-</v>
      </c>
      <c r="S113" s="93">
        <v>9</v>
      </c>
      <c r="T113" s="356"/>
      <c r="U113" s="34">
        <f>Z112</f>
        <v>2</v>
      </c>
      <c r="V113" s="33" t="s">
        <v>10</v>
      </c>
      <c r="W113" s="33">
        <f>AA112</f>
        <v>1</v>
      </c>
      <c r="X113" s="32" t="s">
        <v>7</v>
      </c>
      <c r="Y113" s="7"/>
      <c r="Z113" s="104"/>
      <c r="AA113" s="103"/>
      <c r="AB113" s="104"/>
      <c r="AC113" s="103"/>
      <c r="AD113" s="102"/>
      <c r="AE113" s="103"/>
      <c r="AF113" s="103"/>
      <c r="AG113" s="102"/>
      <c r="AI113" s="234"/>
      <c r="BR113" s="133"/>
      <c r="BS113" s="133"/>
      <c r="BT113" s="133"/>
      <c r="BU113" s="133"/>
      <c r="BV113" s="133"/>
      <c r="BW113" s="133"/>
      <c r="BX113" s="133"/>
    </row>
    <row r="114" spans="2:86" ht="12" customHeight="1" x14ac:dyDescent="0.15">
      <c r="B114" s="207" t="s">
        <v>107</v>
      </c>
      <c r="C114" s="299" t="s">
        <v>109</v>
      </c>
      <c r="D114" s="300" t="s">
        <v>25</v>
      </c>
      <c r="E114" s="79">
        <f>IF(O108="","",O108)</f>
        <v>15</v>
      </c>
      <c r="F114" s="80" t="str">
        <f t="shared" si="24"/>
        <v>-</v>
      </c>
      <c r="G114" s="188">
        <f>IF(M108="","",M108)</f>
        <v>5</v>
      </c>
      <c r="H114" s="369" t="str">
        <f>IF(P108="","",IF(P108="○","×",IF(P108="×","○")))</f>
        <v>○</v>
      </c>
      <c r="I114" s="78">
        <f>IF(O111="","",O111)</f>
        <v>15</v>
      </c>
      <c r="J114" s="77" t="str">
        <f t="shared" ref="J114:J119" si="25">IF(I114="","","-")</f>
        <v>-</v>
      </c>
      <c r="K114" s="188">
        <f>IF(M111="","",M111)</f>
        <v>8</v>
      </c>
      <c r="L114" s="369" t="str">
        <f>IF(P111="","",IF(P111="○","×",IF(P111="×","○")))</f>
        <v>○</v>
      </c>
      <c r="M114" s="458"/>
      <c r="N114" s="459"/>
      <c r="O114" s="459"/>
      <c r="P114" s="468"/>
      <c r="Q114" s="36">
        <v>19</v>
      </c>
      <c r="R114" s="77" t="str">
        <f t="shared" si="23"/>
        <v>-</v>
      </c>
      <c r="S114" s="84">
        <v>17</v>
      </c>
      <c r="T114" s="355" t="str">
        <f>IF(Q114&lt;&gt;"",IF(Q114&gt;S114,IF(Q115&gt;S115,"○",IF(Q116&gt;S116,"○","×")),IF(Q115&gt;S115,IF(Q116&gt;S116,"○","×"),"×")),"")</f>
        <v>○</v>
      </c>
      <c r="U114" s="383">
        <f>RANK(AI115,$AI$109:$AI$118)</f>
        <v>1</v>
      </c>
      <c r="V114" s="384"/>
      <c r="W114" s="384"/>
      <c r="X114" s="385"/>
      <c r="Y114" s="7"/>
      <c r="Z114" s="110"/>
      <c r="AA114" s="106"/>
      <c r="AB114" s="110"/>
      <c r="AC114" s="106"/>
      <c r="AD114" s="105"/>
      <c r="AE114" s="106"/>
      <c r="AF114" s="106"/>
      <c r="AG114" s="105"/>
      <c r="AI114" s="234"/>
      <c r="BR114" s="133"/>
      <c r="BS114" s="133"/>
      <c r="BT114" s="133"/>
      <c r="BU114" s="133"/>
      <c r="BV114" s="133"/>
      <c r="BW114" s="133"/>
      <c r="BX114" s="133"/>
    </row>
    <row r="115" spans="2:86" ht="12" customHeight="1" x14ac:dyDescent="0.15">
      <c r="B115" s="207"/>
      <c r="C115" s="299" t="s">
        <v>215</v>
      </c>
      <c r="D115" s="301" t="s">
        <v>108</v>
      </c>
      <c r="E115" s="79">
        <f>IF(O109="","",O109)</f>
        <v>15</v>
      </c>
      <c r="F115" s="77" t="str">
        <f t="shared" si="24"/>
        <v>-</v>
      </c>
      <c r="G115" s="188">
        <f>IF(M109="","",M109)</f>
        <v>6</v>
      </c>
      <c r="H115" s="370" t="str">
        <f>IF(J112="","",J112)</f>
        <v/>
      </c>
      <c r="I115" s="78">
        <f>IF(O112="","",O112)</f>
        <v>15</v>
      </c>
      <c r="J115" s="77" t="str">
        <f t="shared" si="25"/>
        <v>-</v>
      </c>
      <c r="K115" s="188">
        <f>IF(M112="","",M112)</f>
        <v>11</v>
      </c>
      <c r="L115" s="370" t="str">
        <f>IF(N112="","",N112)</f>
        <v>-</v>
      </c>
      <c r="M115" s="461"/>
      <c r="N115" s="462"/>
      <c r="O115" s="462"/>
      <c r="P115" s="469"/>
      <c r="Q115" s="36">
        <v>15</v>
      </c>
      <c r="R115" s="77" t="str">
        <f t="shared" si="23"/>
        <v>-</v>
      </c>
      <c r="S115" s="84">
        <v>10</v>
      </c>
      <c r="T115" s="355"/>
      <c r="U115" s="386"/>
      <c r="V115" s="387"/>
      <c r="W115" s="387"/>
      <c r="X115" s="388"/>
      <c r="Y115" s="7"/>
      <c r="Z115" s="110">
        <f>COUNTIF(E114:T116,"○")</f>
        <v>3</v>
      </c>
      <c r="AA115" s="106">
        <f>COUNTIF(E114:T116,"×")</f>
        <v>0</v>
      </c>
      <c r="AB115" s="109">
        <f>(IF((E114&gt;G114),1,0))+(IF((E115&gt;G115),1,0))+(IF((E116&gt;G116),1,0))+(IF((I114&gt;K114),1,0))+(IF((I115&gt;K115),1,0))+(IF((I116&gt;K116),1,0))+(IF((M114&gt;O114),1,0))+(IF((M115&gt;O115),1,0))+(IF((M116&gt;O116),1,0))+(IF((Q114&gt;S114),1,0))+(IF((Q115&gt;S115),1,0))+(IF((Q116&gt;S116),1,0))</f>
        <v>6</v>
      </c>
      <c r="AC115" s="108">
        <f>(IF((E114&lt;G114),1,0))+(IF((E115&lt;G115),1,0))+(IF((E116&lt;G116),1,0))+(IF((I114&lt;K114),1,0))+(IF((I115&lt;K115),1,0))+(IF((I116&lt;K116),1,0))+(IF((M114&lt;O114),1,0))+(IF((M115&lt;O115),1,0))+(IF((M116&lt;O116),1,0))+(IF((Q114&lt;S114),1,0))+(IF((Q115&lt;S115),1,0))+(IF((Q116&lt;S116),1,0))</f>
        <v>0</v>
      </c>
      <c r="AD115" s="107">
        <f>AB115-AC115</f>
        <v>6</v>
      </c>
      <c r="AE115" s="106">
        <f>SUM(E114:E116,I114:I116,M114:M116,Q114:Q116)</f>
        <v>94</v>
      </c>
      <c r="AF115" s="106">
        <f>SUM(G114:G116,K114:K116,O114:O116,S114:S116)</f>
        <v>57</v>
      </c>
      <c r="AG115" s="105">
        <f>AE115-AF115</f>
        <v>37</v>
      </c>
      <c r="AI115" s="234">
        <f>(Z115-AA115)*1000+(AD115)*100+AG115</f>
        <v>3637</v>
      </c>
      <c r="BR115" s="133"/>
      <c r="BS115" s="133"/>
      <c r="BT115" s="133"/>
      <c r="BU115" s="133"/>
      <c r="BV115" s="133"/>
      <c r="BW115" s="133"/>
      <c r="BX115" s="133"/>
    </row>
    <row r="116" spans="2:86" ht="12" customHeight="1" thickBot="1" x14ac:dyDescent="0.2">
      <c r="B116" s="207"/>
      <c r="C116" s="302"/>
      <c r="D116" s="303"/>
      <c r="E116" s="96" t="str">
        <f>IF(O110="","",O110)</f>
        <v/>
      </c>
      <c r="F116" s="94" t="str">
        <f t="shared" si="24"/>
        <v/>
      </c>
      <c r="G116" s="95" t="str">
        <f>IF(M110="","",M110)</f>
        <v/>
      </c>
      <c r="H116" s="467" t="str">
        <f>IF(J113="","",J113)</f>
        <v/>
      </c>
      <c r="I116" s="112" t="str">
        <f>IF(O113="","",O113)</f>
        <v/>
      </c>
      <c r="J116" s="77" t="str">
        <f t="shared" si="25"/>
        <v/>
      </c>
      <c r="K116" s="95" t="str">
        <f>IF(M113="","",M113)</f>
        <v/>
      </c>
      <c r="L116" s="467" t="str">
        <f>IF(N113="","",N113)</f>
        <v/>
      </c>
      <c r="M116" s="470"/>
      <c r="N116" s="471"/>
      <c r="O116" s="471"/>
      <c r="P116" s="472"/>
      <c r="Q116" s="45"/>
      <c r="R116" s="77" t="str">
        <f t="shared" si="23"/>
        <v/>
      </c>
      <c r="S116" s="93"/>
      <c r="T116" s="356"/>
      <c r="U116" s="34">
        <f>Z115</f>
        <v>3</v>
      </c>
      <c r="V116" s="33" t="s">
        <v>10</v>
      </c>
      <c r="W116" s="33">
        <f>AA115</f>
        <v>0</v>
      </c>
      <c r="X116" s="32" t="s">
        <v>7</v>
      </c>
      <c r="Y116" s="7"/>
      <c r="Z116" s="110"/>
      <c r="AA116" s="106"/>
      <c r="AB116" s="110"/>
      <c r="AC116" s="106"/>
      <c r="AD116" s="105"/>
      <c r="AE116" s="106"/>
      <c r="AF116" s="106"/>
      <c r="AG116" s="105"/>
      <c r="AI116" s="234"/>
      <c r="BR116" s="133"/>
      <c r="BS116" s="133"/>
      <c r="BT116" s="133"/>
      <c r="BU116" s="133"/>
      <c r="BV116" s="133"/>
      <c r="BW116" s="133"/>
      <c r="BX116" s="133"/>
    </row>
    <row r="117" spans="2:86" ht="12" customHeight="1" x14ac:dyDescent="0.15">
      <c r="B117" s="207" t="s">
        <v>107</v>
      </c>
      <c r="C117" s="304" t="s">
        <v>106</v>
      </c>
      <c r="D117" s="311" t="s">
        <v>129</v>
      </c>
      <c r="E117" s="79">
        <f>IF(S108="","",S108)</f>
        <v>11</v>
      </c>
      <c r="F117" s="77" t="str">
        <f t="shared" si="24"/>
        <v>-</v>
      </c>
      <c r="G117" s="188">
        <f>IF(Q108="","",Q108)</f>
        <v>15</v>
      </c>
      <c r="H117" s="369" t="str">
        <f>IF(T108="","",IF(T108="○","×",IF(T108="×","○")))</f>
        <v>×</v>
      </c>
      <c r="I117" s="78">
        <f>IF(S111="","",S111)</f>
        <v>15</v>
      </c>
      <c r="J117" s="80" t="str">
        <f t="shared" si="25"/>
        <v>-</v>
      </c>
      <c r="K117" s="188">
        <f>IF(Q111="","",Q111)</f>
        <v>9</v>
      </c>
      <c r="L117" s="369" t="str">
        <f>IF(T111="","",IF(T111="○","×",IF(T111="×","○")))</f>
        <v>×</v>
      </c>
      <c r="M117" s="81">
        <f>IF(S114="","",S114)</f>
        <v>17</v>
      </c>
      <c r="N117" s="77" t="str">
        <f>IF(M117="","","-")</f>
        <v>-</v>
      </c>
      <c r="O117" s="187">
        <f>IF(Q114="","",Q114)</f>
        <v>19</v>
      </c>
      <c r="P117" s="369" t="str">
        <f>IF(T114="","",IF(T114="○","×",IF(T114="×","○")))</f>
        <v>×</v>
      </c>
      <c r="Q117" s="458"/>
      <c r="R117" s="459"/>
      <c r="S117" s="459"/>
      <c r="T117" s="460"/>
      <c r="U117" s="383">
        <f>RANK(AI118,$AI$109:$AI$118)</f>
        <v>4</v>
      </c>
      <c r="V117" s="384"/>
      <c r="W117" s="384"/>
      <c r="X117" s="385"/>
      <c r="Y117" s="7"/>
      <c r="Z117" s="182"/>
      <c r="AA117" s="183"/>
      <c r="AB117" s="182"/>
      <c r="AC117" s="183"/>
      <c r="AD117" s="111"/>
      <c r="AE117" s="183"/>
      <c r="AF117" s="183"/>
      <c r="AG117" s="111"/>
      <c r="AI117" s="234"/>
      <c r="BR117" s="133"/>
      <c r="BS117" s="133"/>
      <c r="BT117" s="133"/>
      <c r="BU117" s="133"/>
      <c r="BV117" s="133"/>
      <c r="BW117" s="133"/>
      <c r="BX117" s="133"/>
    </row>
    <row r="118" spans="2:86" ht="12" customHeight="1" x14ac:dyDescent="0.15">
      <c r="B118" s="207"/>
      <c r="C118" s="304" t="s">
        <v>105</v>
      </c>
      <c r="D118" s="312" t="s">
        <v>129</v>
      </c>
      <c r="E118" s="79">
        <f>IF(S109="","",S109)</f>
        <v>14</v>
      </c>
      <c r="F118" s="77" t="str">
        <f t="shared" si="24"/>
        <v>-</v>
      </c>
      <c r="G118" s="188">
        <f>IF(Q109="","",Q109)</f>
        <v>15</v>
      </c>
      <c r="H118" s="370" t="str">
        <f>IF(J115="","",J115)</f>
        <v>-</v>
      </c>
      <c r="I118" s="78">
        <f>IF(S112="","",S112)</f>
        <v>12</v>
      </c>
      <c r="J118" s="77" t="str">
        <f t="shared" si="25"/>
        <v>-</v>
      </c>
      <c r="K118" s="188">
        <f>IF(Q112="","",Q112)</f>
        <v>15</v>
      </c>
      <c r="L118" s="370" t="str">
        <f>IF(N115="","",N115)</f>
        <v/>
      </c>
      <c r="M118" s="78">
        <f>IF(S115="","",S115)</f>
        <v>10</v>
      </c>
      <c r="N118" s="77" t="str">
        <f>IF(M118="","","-")</f>
        <v>-</v>
      </c>
      <c r="O118" s="188">
        <f>IF(Q115="","",Q115)</f>
        <v>15</v>
      </c>
      <c r="P118" s="370" t="str">
        <f>IF(R115="","",R115)</f>
        <v>-</v>
      </c>
      <c r="Q118" s="461"/>
      <c r="R118" s="462"/>
      <c r="S118" s="462"/>
      <c r="T118" s="463"/>
      <c r="U118" s="386"/>
      <c r="V118" s="387"/>
      <c r="W118" s="387"/>
      <c r="X118" s="388"/>
      <c r="Y118" s="7"/>
      <c r="Z118" s="110">
        <f>COUNTIF(E117:T119,"○")</f>
        <v>0</v>
      </c>
      <c r="AA118" s="106">
        <f>COUNTIF(E117:T119,"×")</f>
        <v>3</v>
      </c>
      <c r="AB118" s="109">
        <f>(IF((E117&gt;G117),1,0))+(IF((E118&gt;G118),1,0))+(IF((E119&gt;G119),1,0))+(IF((I117&gt;K117),1,0))+(IF((I118&gt;K118),1,0))+(IF((I119&gt;K119),1,0))+(IF((M117&gt;O117),1,0))+(IF((M118&gt;O118),1,0))+(IF((M119&gt;O119),1,0))+(IF((Q117&gt;S117),1,0))+(IF((Q118&gt;S118),1,0))+(IF((Q119&gt;S119),1,0))</f>
        <v>1</v>
      </c>
      <c r="AC118" s="108">
        <f>(IF((E117&lt;G117),1,0))+(IF((E118&lt;G118),1,0))+(IF((E119&lt;G119),1,0))+(IF((I117&lt;K117),1,0))+(IF((I118&lt;K118),1,0))+(IF((I119&lt;K119),1,0))+(IF((M117&lt;O117),1,0))+(IF((M118&lt;O118),1,0))+(IF((M119&lt;O119),1,0))+(IF((Q117&lt;S117),1,0))+(IF((Q118&lt;S118),1,0))+(IF((Q119&lt;S119),1,0))</f>
        <v>6</v>
      </c>
      <c r="AD118" s="107">
        <f>AB118-AC118</f>
        <v>-5</v>
      </c>
      <c r="AE118" s="106">
        <f>SUM(E117:E119,I117:I119,M117:M119,Q117:Q119)</f>
        <v>88</v>
      </c>
      <c r="AF118" s="106">
        <f>SUM(G117:G119,K117:K119,O117:O119,S117:S119)</f>
        <v>103</v>
      </c>
      <c r="AG118" s="105">
        <f>AE118-AF118</f>
        <v>-15</v>
      </c>
      <c r="AI118" s="234">
        <f>(Z118-AA118)*1000+(AD118)*100+AG118</f>
        <v>-3515</v>
      </c>
      <c r="BR118" s="133"/>
      <c r="BS118" s="133"/>
      <c r="BT118" s="133"/>
      <c r="BU118" s="133"/>
      <c r="BV118" s="133"/>
      <c r="BW118" s="133"/>
      <c r="BX118" s="133"/>
    </row>
    <row r="119" spans="2:86" ht="12" customHeight="1" thickBot="1" x14ac:dyDescent="0.2">
      <c r="B119" s="207"/>
      <c r="C119" s="308"/>
      <c r="D119" s="309"/>
      <c r="E119" s="69" t="str">
        <f>IF(S110="","",S110)</f>
        <v/>
      </c>
      <c r="F119" s="67" t="str">
        <f t="shared" si="24"/>
        <v/>
      </c>
      <c r="G119" s="189" t="str">
        <f>IF(Q110="","",Q110)</f>
        <v/>
      </c>
      <c r="H119" s="371" t="str">
        <f>IF(J116="","",J116)</f>
        <v/>
      </c>
      <c r="I119" s="68">
        <f>IF(S113="","",S113)</f>
        <v>9</v>
      </c>
      <c r="J119" s="67" t="str">
        <f t="shared" si="25"/>
        <v>-</v>
      </c>
      <c r="K119" s="189">
        <f>IF(Q113="","",Q113)</f>
        <v>15</v>
      </c>
      <c r="L119" s="371" t="str">
        <f>IF(N116="","",N116)</f>
        <v/>
      </c>
      <c r="M119" s="68" t="str">
        <f>IF(S116="","",S116)</f>
        <v/>
      </c>
      <c r="N119" s="67" t="str">
        <f>IF(M119="","","-")</f>
        <v/>
      </c>
      <c r="O119" s="189" t="str">
        <f>IF(Q116="","",Q116)</f>
        <v/>
      </c>
      <c r="P119" s="371" t="str">
        <f>IF(R116="","",R116)</f>
        <v/>
      </c>
      <c r="Q119" s="464"/>
      <c r="R119" s="465"/>
      <c r="S119" s="465"/>
      <c r="T119" s="466"/>
      <c r="U119" s="10">
        <f>Z118</f>
        <v>0</v>
      </c>
      <c r="V119" s="9" t="s">
        <v>10</v>
      </c>
      <c r="W119" s="9">
        <f>AA118</f>
        <v>3</v>
      </c>
      <c r="X119" s="8" t="s">
        <v>7</v>
      </c>
      <c r="Y119" s="7"/>
      <c r="Z119" s="104"/>
      <c r="AA119" s="103"/>
      <c r="AB119" s="104"/>
      <c r="AC119" s="103"/>
      <c r="AD119" s="102"/>
      <c r="AE119" s="103"/>
      <c r="AF119" s="103"/>
      <c r="AG119" s="102"/>
      <c r="BR119" s="133"/>
      <c r="BS119" s="133"/>
      <c r="BT119" s="133"/>
      <c r="BU119" s="133"/>
      <c r="BV119" s="133"/>
      <c r="BW119" s="133"/>
      <c r="BX119" s="133"/>
    </row>
    <row r="120" spans="2:86" ht="12" customHeight="1" x14ac:dyDescent="0.15"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53"/>
      <c r="N120" s="153"/>
      <c r="O120" s="153"/>
      <c r="P120" s="153"/>
      <c r="Q120" s="147"/>
      <c r="R120" s="147"/>
      <c r="S120" s="147"/>
      <c r="T120" s="147"/>
      <c r="Z120" s="133"/>
      <c r="AA120" s="133"/>
      <c r="AB120" s="133"/>
      <c r="AC120" s="133"/>
      <c r="AD120" s="133"/>
      <c r="AE120" s="133"/>
      <c r="AF120" s="133"/>
      <c r="BR120" s="133"/>
      <c r="BS120" s="133"/>
      <c r="BT120" s="133"/>
      <c r="BU120" s="133"/>
      <c r="BV120" s="133"/>
      <c r="BW120" s="133"/>
      <c r="BX120" s="133"/>
    </row>
    <row r="121" spans="2:86" ht="12" customHeight="1" x14ac:dyDescent="0.15"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53"/>
      <c r="N121" s="153"/>
      <c r="O121" s="153"/>
      <c r="P121" s="153"/>
      <c r="Q121" s="147"/>
      <c r="R121" s="147"/>
      <c r="S121" s="147"/>
      <c r="T121" s="147"/>
      <c r="Z121" s="133"/>
      <c r="AA121" s="133"/>
      <c r="AB121" s="133"/>
      <c r="AC121" s="133"/>
      <c r="AD121" s="133"/>
      <c r="AE121" s="133"/>
      <c r="AF121" s="133"/>
      <c r="BR121" s="133"/>
      <c r="BS121" s="133"/>
      <c r="BT121" s="133"/>
      <c r="BU121" s="133"/>
      <c r="BV121" s="133"/>
      <c r="BW121" s="133"/>
      <c r="BX121" s="133"/>
    </row>
    <row r="122" spans="2:86" ht="30" customHeight="1" x14ac:dyDescent="0.15">
      <c r="C122" s="208" t="s">
        <v>165</v>
      </c>
      <c r="D122" s="136"/>
      <c r="E122" s="136"/>
      <c r="F122" s="136"/>
      <c r="G122" s="136"/>
      <c r="H122" s="136"/>
      <c r="I122" s="136"/>
      <c r="J122" s="136"/>
      <c r="K122" s="136"/>
      <c r="L122" s="136"/>
      <c r="M122" s="153"/>
      <c r="N122" s="153"/>
      <c r="O122" s="153"/>
      <c r="P122" s="153"/>
      <c r="Q122" s="147"/>
      <c r="R122" s="147"/>
      <c r="S122" s="147"/>
      <c r="T122" s="147"/>
      <c r="Z122" s="133"/>
      <c r="AA122" s="133"/>
      <c r="AB122" s="133"/>
      <c r="AC122" s="133"/>
      <c r="AD122" s="133"/>
      <c r="AE122" s="133"/>
      <c r="AF122" s="133"/>
      <c r="BR122" s="133"/>
      <c r="BS122" s="133"/>
      <c r="BT122" s="133"/>
      <c r="BU122" s="133"/>
      <c r="BV122" s="133"/>
      <c r="BW122" s="133"/>
      <c r="BX122" s="133"/>
    </row>
    <row r="123" spans="2:86" ht="15" customHeight="1" x14ac:dyDescent="0.15">
      <c r="C123" s="194"/>
      <c r="D123" s="137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63" t="s">
        <v>158</v>
      </c>
      <c r="R123" s="162"/>
      <c r="V123" s="134"/>
      <c r="W123" s="134"/>
      <c r="X123" s="134"/>
      <c r="Y123" s="134"/>
      <c r="AA123" s="153"/>
      <c r="AB123" s="147"/>
      <c r="AC123" s="147"/>
      <c r="AD123" s="147"/>
      <c r="AE123" s="147"/>
      <c r="AF123" s="133"/>
      <c r="AV123" s="218"/>
      <c r="AW123" s="137"/>
      <c r="AX123" s="136"/>
      <c r="AY123" s="136"/>
      <c r="AZ123" s="136"/>
      <c r="BA123" s="136"/>
      <c r="BB123" s="136"/>
      <c r="BC123" s="136"/>
      <c r="BD123" s="136"/>
      <c r="BE123" s="136"/>
      <c r="BF123" s="136"/>
      <c r="BG123" s="136"/>
      <c r="BH123" s="136"/>
      <c r="BI123" s="136"/>
      <c r="BJ123" s="136"/>
      <c r="BK123" s="136"/>
      <c r="BL123" s="153"/>
      <c r="BM123" s="153"/>
      <c r="BN123" s="153"/>
      <c r="BO123" s="153"/>
      <c r="BP123" s="153"/>
      <c r="BQ123" s="153"/>
      <c r="BR123" s="153"/>
      <c r="BS123" s="153"/>
      <c r="BT123" s="147"/>
      <c r="BU123" s="147"/>
      <c r="BV123" s="147"/>
      <c r="BW123" s="147"/>
      <c r="BX123" s="133"/>
      <c r="CE123" s="148"/>
      <c r="CF123" s="155"/>
    </row>
    <row r="124" spans="2:86" ht="15" customHeight="1" thickBot="1" x14ac:dyDescent="0.2">
      <c r="B124" s="207" t="s">
        <v>185</v>
      </c>
      <c r="C124" s="327" t="s">
        <v>99</v>
      </c>
      <c r="D124" s="243" t="s">
        <v>94</v>
      </c>
      <c r="E124" s="454" t="s">
        <v>155</v>
      </c>
      <c r="F124" s="455"/>
      <c r="G124" s="455"/>
      <c r="H124" s="456"/>
      <c r="I124" s="154"/>
      <c r="J124" s="212"/>
      <c r="K124" s="212"/>
      <c r="L124" s="212"/>
      <c r="M124" s="212"/>
      <c r="N124" s="154"/>
      <c r="O124" s="154"/>
      <c r="P124" s="167"/>
      <c r="Q124" s="351" t="str">
        <f>C128</f>
        <v>井上訓臣</v>
      </c>
      <c r="R124" s="345"/>
      <c r="S124" s="345"/>
      <c r="T124" s="345"/>
      <c r="U124" s="345"/>
      <c r="V124" s="345"/>
      <c r="W124" s="344" t="str">
        <f>D128</f>
        <v>関川クラブ</v>
      </c>
      <c r="X124" s="345"/>
      <c r="Y124" s="345"/>
      <c r="Z124" s="345"/>
      <c r="AA124" s="345"/>
      <c r="AB124" s="346"/>
      <c r="AC124" s="153"/>
      <c r="AD124" s="147"/>
      <c r="AE124" s="147"/>
      <c r="AF124" s="147"/>
      <c r="AG124" s="147"/>
      <c r="AX124" s="136"/>
      <c r="AY124" s="137"/>
      <c r="AZ124" s="136"/>
      <c r="BA124" s="136"/>
      <c r="BB124" s="136"/>
      <c r="BC124" s="136"/>
      <c r="BD124" s="136"/>
      <c r="BE124" s="136"/>
      <c r="BF124" s="136"/>
      <c r="BG124" s="136"/>
      <c r="BH124" s="136"/>
      <c r="BI124" s="136"/>
      <c r="BJ124" s="136"/>
      <c r="BK124" s="136"/>
      <c r="BL124" s="136"/>
      <c r="BM124" s="136"/>
      <c r="BN124" s="153"/>
      <c r="BO124" s="153"/>
      <c r="BP124" s="153"/>
      <c r="BQ124" s="153"/>
      <c r="BR124" s="153"/>
      <c r="BS124" s="153"/>
      <c r="BT124" s="153"/>
      <c r="BU124" s="153"/>
      <c r="BV124" s="147"/>
      <c r="BW124" s="147"/>
      <c r="BX124" s="147"/>
      <c r="BY124" s="147"/>
      <c r="CG124" s="148"/>
      <c r="CH124" s="155"/>
    </row>
    <row r="125" spans="2:86" ht="15" customHeight="1" thickTop="1" thickBot="1" x14ac:dyDescent="0.2">
      <c r="C125" s="329" t="s">
        <v>98</v>
      </c>
      <c r="D125" s="244" t="s">
        <v>132</v>
      </c>
      <c r="E125" s="448"/>
      <c r="F125" s="449"/>
      <c r="G125" s="449"/>
      <c r="H125" s="450"/>
      <c r="I125" s="247"/>
      <c r="J125" s="248">
        <v>15</v>
      </c>
      <c r="K125" s="249">
        <v>15</v>
      </c>
      <c r="L125" s="252"/>
      <c r="M125" s="253"/>
      <c r="N125" s="254"/>
      <c r="O125" s="457"/>
      <c r="P125" s="457"/>
      <c r="Q125" s="347" t="str">
        <f>C129</f>
        <v>今井康浩</v>
      </c>
      <c r="R125" s="348"/>
      <c r="S125" s="348"/>
      <c r="T125" s="348"/>
      <c r="U125" s="348"/>
      <c r="V125" s="348"/>
      <c r="W125" s="349" t="str">
        <f>D129</f>
        <v>トーヨ</v>
      </c>
      <c r="X125" s="348"/>
      <c r="Y125" s="348"/>
      <c r="Z125" s="348"/>
      <c r="AA125" s="348"/>
      <c r="AB125" s="350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53"/>
      <c r="AM125" s="153"/>
      <c r="AN125" s="153"/>
      <c r="AO125" s="153"/>
      <c r="AP125" s="153"/>
      <c r="AQ125" s="153"/>
      <c r="AR125" s="153"/>
      <c r="AS125" s="153"/>
      <c r="AW125" s="147"/>
      <c r="AX125" s="147"/>
      <c r="AY125" s="147"/>
      <c r="AZ125" s="147"/>
      <c r="BH125" s="148"/>
      <c r="BI125" s="155"/>
      <c r="BR125" s="133"/>
      <c r="BS125" s="133"/>
      <c r="BT125" s="133"/>
      <c r="BU125" s="133"/>
      <c r="BV125" s="133"/>
      <c r="BW125" s="133"/>
      <c r="BX125" s="133"/>
    </row>
    <row r="126" spans="2:86" ht="15" customHeight="1" thickTop="1" x14ac:dyDescent="0.15">
      <c r="B126" s="207" t="s">
        <v>185</v>
      </c>
      <c r="C126" s="331" t="s">
        <v>92</v>
      </c>
      <c r="D126" s="245" t="s">
        <v>27</v>
      </c>
      <c r="E126" s="442" t="s">
        <v>153</v>
      </c>
      <c r="F126" s="443"/>
      <c r="G126" s="443"/>
      <c r="H126" s="444"/>
      <c r="I126" s="232"/>
      <c r="J126" s="227">
        <v>10</v>
      </c>
      <c r="K126" s="228">
        <v>7</v>
      </c>
      <c r="L126" s="250"/>
      <c r="M126" s="222"/>
      <c r="N126" s="251"/>
      <c r="O126" s="457"/>
      <c r="P126" s="457"/>
      <c r="Q126" s="176" t="s">
        <v>159</v>
      </c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53"/>
      <c r="AM126" s="153"/>
      <c r="AN126" s="153"/>
      <c r="AO126" s="153"/>
      <c r="AP126" s="153"/>
      <c r="AQ126" s="153"/>
      <c r="AR126" s="153"/>
      <c r="AS126" s="153"/>
      <c r="AW126" s="147"/>
      <c r="AX126" s="147"/>
      <c r="AY126" s="147"/>
      <c r="AZ126" s="147"/>
      <c r="BH126" s="148"/>
      <c r="BI126" s="155"/>
      <c r="BR126" s="133"/>
      <c r="BS126" s="133"/>
      <c r="BT126" s="133"/>
      <c r="BU126" s="133"/>
      <c r="BV126" s="133"/>
      <c r="BW126" s="133"/>
      <c r="BX126" s="133"/>
    </row>
    <row r="127" spans="2:86" ht="15" customHeight="1" thickBot="1" x14ac:dyDescent="0.2">
      <c r="C127" s="329" t="s">
        <v>91</v>
      </c>
      <c r="D127" s="244" t="s">
        <v>27</v>
      </c>
      <c r="E127" s="445"/>
      <c r="F127" s="446"/>
      <c r="G127" s="446"/>
      <c r="H127" s="447"/>
      <c r="I127" s="231"/>
      <c r="J127" s="154"/>
      <c r="K127" s="154"/>
      <c r="L127" s="229">
        <v>15</v>
      </c>
      <c r="M127" s="229">
        <v>14</v>
      </c>
      <c r="N127" s="230">
        <v>7</v>
      </c>
      <c r="O127" s="457"/>
      <c r="P127" s="457"/>
      <c r="Q127" s="351" t="str">
        <f>C124</f>
        <v>合田拳斗</v>
      </c>
      <c r="R127" s="345"/>
      <c r="S127" s="345"/>
      <c r="T127" s="345"/>
      <c r="U127" s="345"/>
      <c r="V127" s="345"/>
      <c r="W127" s="344" t="str">
        <f>D124</f>
        <v>新宮中学校</v>
      </c>
      <c r="X127" s="345"/>
      <c r="Y127" s="345"/>
      <c r="Z127" s="345"/>
      <c r="AA127" s="345"/>
      <c r="AB127" s="34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53"/>
      <c r="AM127" s="153"/>
      <c r="AN127" s="153"/>
      <c r="AO127" s="153"/>
      <c r="AP127" s="153"/>
      <c r="AQ127" s="153"/>
      <c r="AR127" s="153"/>
      <c r="AS127" s="153"/>
      <c r="AW127" s="147"/>
      <c r="AX127" s="147"/>
      <c r="AY127" s="147"/>
      <c r="AZ127" s="147"/>
      <c r="BH127" s="148"/>
      <c r="BI127" s="155"/>
      <c r="BR127" s="133"/>
      <c r="BS127" s="133"/>
      <c r="BT127" s="133"/>
      <c r="BU127" s="133"/>
      <c r="BV127" s="133"/>
      <c r="BW127" s="133"/>
      <c r="BX127" s="133"/>
    </row>
    <row r="128" spans="2:86" ht="15" customHeight="1" thickTop="1" thickBot="1" x14ac:dyDescent="0.2">
      <c r="B128" s="207" t="s">
        <v>138</v>
      </c>
      <c r="C128" s="331" t="s">
        <v>124</v>
      </c>
      <c r="D128" s="245" t="s">
        <v>48</v>
      </c>
      <c r="E128" s="442" t="s">
        <v>152</v>
      </c>
      <c r="F128" s="443"/>
      <c r="G128" s="443"/>
      <c r="H128" s="444"/>
      <c r="I128" s="231"/>
      <c r="J128" s="154"/>
      <c r="K128" s="154"/>
      <c r="L128" s="229">
        <v>12</v>
      </c>
      <c r="M128" s="229">
        <v>16</v>
      </c>
      <c r="N128" s="229">
        <v>15</v>
      </c>
      <c r="O128" s="256"/>
      <c r="P128" s="196"/>
      <c r="Q128" s="347" t="str">
        <f>C125</f>
        <v>山川慶翔</v>
      </c>
      <c r="R128" s="348"/>
      <c r="S128" s="348"/>
      <c r="T128" s="348"/>
      <c r="U128" s="348"/>
      <c r="V128" s="348"/>
      <c r="W128" s="349" t="str">
        <f>D125</f>
        <v>新宮中学校</v>
      </c>
      <c r="X128" s="348"/>
      <c r="Y128" s="348"/>
      <c r="Z128" s="348"/>
      <c r="AA128" s="348"/>
      <c r="AB128" s="350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53"/>
      <c r="AM128" s="153"/>
      <c r="AN128" s="153"/>
      <c r="AO128" s="153"/>
      <c r="AP128" s="153"/>
      <c r="AQ128" s="153"/>
      <c r="AR128" s="153"/>
      <c r="AS128" s="153"/>
      <c r="AW128" s="147"/>
      <c r="AX128" s="147"/>
      <c r="AY128" s="147"/>
      <c r="AZ128" s="147"/>
      <c r="BH128" s="148"/>
      <c r="BI128" s="155"/>
      <c r="BR128" s="133"/>
      <c r="BS128" s="133"/>
      <c r="BT128" s="133"/>
      <c r="BU128" s="133"/>
      <c r="BV128" s="133"/>
      <c r="BW128" s="133"/>
      <c r="BX128" s="133"/>
    </row>
    <row r="129" spans="2:78" ht="15" customHeight="1" thickTop="1" thickBot="1" x14ac:dyDescent="0.2">
      <c r="C129" s="329" t="s">
        <v>123</v>
      </c>
      <c r="D129" s="244" t="s">
        <v>26</v>
      </c>
      <c r="E129" s="445"/>
      <c r="F129" s="446"/>
      <c r="G129" s="446"/>
      <c r="H129" s="447"/>
      <c r="I129" s="247"/>
      <c r="J129" s="248">
        <v>15</v>
      </c>
      <c r="K129" s="249">
        <v>15</v>
      </c>
      <c r="L129" s="252"/>
      <c r="M129" s="253"/>
      <c r="N129" s="254"/>
      <c r="O129" s="256"/>
      <c r="P129" s="154"/>
      <c r="Q129" s="163" t="s">
        <v>157</v>
      </c>
      <c r="R129" s="162"/>
      <c r="X129" s="134"/>
      <c r="Y129" s="134"/>
      <c r="AC129" s="136"/>
      <c r="AD129" s="190" t="s">
        <v>157</v>
      </c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53"/>
      <c r="AO129" s="153"/>
      <c r="AP129" s="153"/>
      <c r="AQ129" s="153"/>
      <c r="AR129" s="153"/>
      <c r="AS129" s="153"/>
      <c r="AW129" s="147"/>
      <c r="AX129" s="147"/>
      <c r="AY129" s="147"/>
      <c r="AZ129" s="147"/>
      <c r="BH129" s="148"/>
      <c r="BI129" s="155"/>
      <c r="BR129" s="133"/>
      <c r="BS129" s="133"/>
      <c r="BT129" s="133"/>
      <c r="BU129" s="133"/>
      <c r="BV129" s="133"/>
      <c r="BW129" s="133"/>
      <c r="BX129" s="133"/>
    </row>
    <row r="130" spans="2:78" ht="15" customHeight="1" thickTop="1" x14ac:dyDescent="0.15">
      <c r="B130" s="207" t="s">
        <v>107</v>
      </c>
      <c r="C130" s="331" t="s">
        <v>109</v>
      </c>
      <c r="D130" s="245" t="s">
        <v>25</v>
      </c>
      <c r="E130" s="448" t="s">
        <v>151</v>
      </c>
      <c r="F130" s="449"/>
      <c r="G130" s="449"/>
      <c r="H130" s="450"/>
      <c r="I130" s="232"/>
      <c r="J130" s="227">
        <v>8</v>
      </c>
      <c r="K130" s="228">
        <v>10</v>
      </c>
      <c r="L130" s="222"/>
      <c r="M130" s="222"/>
      <c r="N130" s="154"/>
      <c r="O130" s="154"/>
      <c r="P130" s="154"/>
      <c r="Q130" s="351" t="str">
        <f>C126</f>
        <v>續木　正</v>
      </c>
      <c r="R130" s="345"/>
      <c r="S130" s="345"/>
      <c r="T130" s="345"/>
      <c r="U130" s="345"/>
      <c r="V130" s="345"/>
      <c r="W130" s="344" t="str">
        <f>D126</f>
        <v>タイム</v>
      </c>
      <c r="X130" s="345"/>
      <c r="Y130" s="345"/>
      <c r="Z130" s="345"/>
      <c r="AA130" s="345"/>
      <c r="AB130" s="346"/>
      <c r="AC130" s="218"/>
      <c r="AD130" s="351" t="str">
        <f>C130</f>
        <v>阿部一恵</v>
      </c>
      <c r="AE130" s="345"/>
      <c r="AF130" s="345"/>
      <c r="AG130" s="345"/>
      <c r="AH130" s="345"/>
      <c r="AI130" s="345"/>
      <c r="AJ130" s="344" t="str">
        <f>D130</f>
        <v>YONDEN</v>
      </c>
      <c r="AK130" s="345"/>
      <c r="AL130" s="345"/>
      <c r="AM130" s="345"/>
      <c r="AN130" s="345"/>
      <c r="AO130" s="346"/>
      <c r="AP130" s="342" t="s">
        <v>191</v>
      </c>
      <c r="AQ130" s="343"/>
      <c r="AR130" s="343"/>
      <c r="AS130" s="343"/>
      <c r="AT130" s="343"/>
      <c r="AU130" s="343"/>
      <c r="AV130" s="343"/>
      <c r="AW130" s="343"/>
      <c r="AX130" s="343"/>
      <c r="AY130" s="343"/>
      <c r="AZ130" s="343"/>
      <c r="BA130" s="343"/>
      <c r="BB130" s="147"/>
      <c r="BJ130" s="148"/>
      <c r="BK130" s="155"/>
      <c r="BR130" s="133"/>
      <c r="BS130" s="133"/>
      <c r="BT130" s="133"/>
      <c r="BU130" s="133"/>
      <c r="BV130" s="133"/>
      <c r="BW130" s="133"/>
      <c r="BX130" s="133"/>
    </row>
    <row r="131" spans="2:78" ht="15" customHeight="1" x14ac:dyDescent="0.15">
      <c r="C131" s="335" t="s">
        <v>215</v>
      </c>
      <c r="D131" s="246" t="s">
        <v>108</v>
      </c>
      <c r="E131" s="451"/>
      <c r="F131" s="452"/>
      <c r="G131" s="452"/>
      <c r="H131" s="453"/>
      <c r="I131" s="154"/>
      <c r="J131" s="154"/>
      <c r="K131" s="154"/>
      <c r="L131" s="154"/>
      <c r="M131" s="154"/>
      <c r="N131" s="154"/>
      <c r="O131" s="154"/>
      <c r="P131" s="154"/>
      <c r="Q131" s="347" t="str">
        <f>C127</f>
        <v>郭　昊</v>
      </c>
      <c r="R131" s="348"/>
      <c r="S131" s="348"/>
      <c r="T131" s="348"/>
      <c r="U131" s="348"/>
      <c r="V131" s="348"/>
      <c r="W131" s="349" t="str">
        <f>D127</f>
        <v>タイム</v>
      </c>
      <c r="X131" s="348"/>
      <c r="Y131" s="348"/>
      <c r="Z131" s="348"/>
      <c r="AA131" s="348"/>
      <c r="AB131" s="350"/>
      <c r="AC131" s="218"/>
      <c r="AD131" s="347" t="str">
        <f>C131</f>
        <v>合田亜里砂</v>
      </c>
      <c r="AE131" s="348"/>
      <c r="AF131" s="348"/>
      <c r="AG131" s="348"/>
      <c r="AH131" s="348"/>
      <c r="AI131" s="348"/>
      <c r="AJ131" s="349" t="str">
        <f>D131</f>
        <v>土居クラブ</v>
      </c>
      <c r="AK131" s="348"/>
      <c r="AL131" s="348"/>
      <c r="AM131" s="348"/>
      <c r="AN131" s="348"/>
      <c r="AO131" s="350"/>
      <c r="AP131" s="342"/>
      <c r="AQ131" s="343"/>
      <c r="AR131" s="343"/>
      <c r="AS131" s="343"/>
      <c r="AT131" s="343"/>
      <c r="AU131" s="343"/>
      <c r="AV131" s="343"/>
      <c r="AW131" s="343"/>
      <c r="AX131" s="343"/>
      <c r="AY131" s="343"/>
      <c r="AZ131" s="343"/>
      <c r="BA131" s="343"/>
      <c r="BB131" s="147"/>
      <c r="BJ131" s="148"/>
      <c r="BK131" s="155"/>
      <c r="BR131" s="133"/>
      <c r="BS131" s="133"/>
      <c r="BT131" s="133"/>
      <c r="BU131" s="133"/>
      <c r="BV131" s="133"/>
      <c r="BW131" s="133"/>
      <c r="BX131" s="133"/>
    </row>
    <row r="132" spans="2:78" ht="15" customHeight="1" x14ac:dyDescent="0.15">
      <c r="C132" s="156"/>
      <c r="D132" s="137"/>
      <c r="E132" s="136"/>
      <c r="F132" s="136"/>
      <c r="G132" s="136"/>
      <c r="H132" s="136"/>
      <c r="I132" s="136"/>
      <c r="J132" s="214"/>
      <c r="K132" s="214"/>
      <c r="L132" s="214"/>
      <c r="M132" s="215"/>
      <c r="Z132" s="133"/>
      <c r="AA132" s="133"/>
      <c r="AB132" s="133"/>
      <c r="AC132" s="136"/>
      <c r="AD132" s="191"/>
      <c r="AE132" s="191"/>
      <c r="AF132" s="191"/>
      <c r="AG132" s="191"/>
      <c r="AH132" s="191"/>
      <c r="AI132" s="191"/>
      <c r="AJ132" s="191"/>
      <c r="AK132" s="191"/>
      <c r="AL132" s="191"/>
      <c r="AM132" s="192"/>
      <c r="AN132" s="192"/>
      <c r="AO132" s="153"/>
      <c r="AP132" s="153"/>
      <c r="AQ132" s="153"/>
      <c r="AR132" s="153"/>
      <c r="AS132" s="153"/>
      <c r="AW132" s="153"/>
      <c r="AX132" s="147"/>
      <c r="AY132" s="147"/>
      <c r="AZ132" s="147"/>
      <c r="BA132" s="147"/>
      <c r="BI132" s="148"/>
      <c r="BJ132" s="155"/>
      <c r="BR132" s="133"/>
      <c r="BS132" s="133"/>
      <c r="BT132" s="133"/>
      <c r="BU132" s="133"/>
      <c r="BV132" s="133"/>
      <c r="BW132" s="133"/>
      <c r="BX132" s="133"/>
    </row>
    <row r="133" spans="2:78" ht="15" customHeight="1" x14ac:dyDescent="0.15">
      <c r="C133" s="156"/>
      <c r="D133" s="137"/>
      <c r="E133" s="136"/>
      <c r="F133" s="136"/>
      <c r="G133" s="136"/>
      <c r="H133" s="136"/>
      <c r="I133" s="136"/>
      <c r="J133" s="214"/>
      <c r="K133" s="214"/>
      <c r="L133" s="214"/>
      <c r="M133" s="215"/>
      <c r="Q133" s="163" t="s">
        <v>160</v>
      </c>
      <c r="R133" s="162"/>
      <c r="X133" s="134"/>
      <c r="Y133" s="134"/>
      <c r="AC133" s="136"/>
      <c r="AD133" s="191"/>
      <c r="AE133" s="191"/>
      <c r="AF133" s="191"/>
      <c r="AG133" s="191"/>
      <c r="AH133" s="191"/>
      <c r="AI133" s="191"/>
      <c r="AJ133" s="191"/>
      <c r="AK133" s="191"/>
      <c r="AL133" s="191"/>
      <c r="AM133" s="192"/>
      <c r="AN133" s="192"/>
      <c r="AO133" s="153"/>
      <c r="AP133" s="153"/>
      <c r="AQ133" s="153"/>
      <c r="AR133" s="153"/>
      <c r="AS133" s="153"/>
      <c r="AW133" s="153"/>
      <c r="AX133" s="147"/>
      <c r="AY133" s="147"/>
      <c r="AZ133" s="147"/>
      <c r="BA133" s="147"/>
      <c r="BI133" s="148"/>
      <c r="BJ133" s="155"/>
      <c r="BR133" s="133"/>
      <c r="BS133" s="133"/>
      <c r="BT133" s="133"/>
      <c r="BU133" s="133"/>
      <c r="BV133" s="133"/>
      <c r="BW133" s="133"/>
      <c r="BX133" s="133"/>
    </row>
    <row r="134" spans="2:78" ht="15" customHeight="1" thickBot="1" x14ac:dyDescent="0.2">
      <c r="B134" s="207" t="s">
        <v>185</v>
      </c>
      <c r="C134" s="327" t="s">
        <v>89</v>
      </c>
      <c r="D134" s="243" t="s">
        <v>27</v>
      </c>
      <c r="E134" s="454" t="s">
        <v>167</v>
      </c>
      <c r="F134" s="455"/>
      <c r="G134" s="455"/>
      <c r="H134" s="456"/>
      <c r="I134" s="154"/>
      <c r="J134" s="212"/>
      <c r="K134" s="212"/>
      <c r="L134" s="212"/>
      <c r="M134" s="212"/>
      <c r="N134" s="154"/>
      <c r="O134" s="154"/>
      <c r="P134" s="167"/>
      <c r="Q134" s="351" t="str">
        <f>C138</f>
        <v>西原輝一</v>
      </c>
      <c r="R134" s="345"/>
      <c r="S134" s="345"/>
      <c r="T134" s="345"/>
      <c r="U134" s="345"/>
      <c r="V134" s="345"/>
      <c r="W134" s="344" t="str">
        <f>D138</f>
        <v>金栄ぺら～ず</v>
      </c>
      <c r="X134" s="345"/>
      <c r="Y134" s="345"/>
      <c r="Z134" s="345"/>
      <c r="AA134" s="345"/>
      <c r="AB134" s="346"/>
      <c r="AC134" s="136"/>
      <c r="AD134" s="191"/>
      <c r="AE134" s="191"/>
      <c r="AF134" s="191"/>
      <c r="AG134" s="191"/>
      <c r="AH134" s="191"/>
      <c r="AI134" s="191"/>
      <c r="AJ134" s="191"/>
      <c r="AK134" s="191"/>
      <c r="AL134" s="191"/>
      <c r="AM134" s="192"/>
      <c r="AN134" s="192"/>
      <c r="AO134" s="153"/>
      <c r="AP134" s="153"/>
      <c r="AQ134" s="153"/>
      <c r="AR134" s="153"/>
      <c r="AS134" s="153"/>
      <c r="AW134" s="153"/>
      <c r="AX134" s="147"/>
      <c r="AY134" s="147"/>
      <c r="AZ134" s="147"/>
      <c r="BA134" s="147"/>
      <c r="BI134" s="148"/>
      <c r="BJ134" s="155"/>
      <c r="BR134" s="133"/>
      <c r="BS134" s="133"/>
      <c r="BT134" s="133"/>
      <c r="BU134" s="133"/>
      <c r="BV134" s="133"/>
      <c r="BW134" s="133"/>
      <c r="BX134" s="133"/>
    </row>
    <row r="135" spans="2:78" ht="15" customHeight="1" thickTop="1" thickBot="1" x14ac:dyDescent="0.2">
      <c r="C135" s="329" t="s">
        <v>88</v>
      </c>
      <c r="D135" s="244" t="s">
        <v>27</v>
      </c>
      <c r="E135" s="448"/>
      <c r="F135" s="449"/>
      <c r="G135" s="449"/>
      <c r="H135" s="450"/>
      <c r="I135" s="247">
        <v>14</v>
      </c>
      <c r="J135" s="248">
        <v>15</v>
      </c>
      <c r="K135" s="249">
        <v>18</v>
      </c>
      <c r="L135" s="252"/>
      <c r="M135" s="253"/>
      <c r="N135" s="254"/>
      <c r="O135" s="457"/>
      <c r="P135" s="457"/>
      <c r="Q135" s="347" t="str">
        <f>C139</f>
        <v>石川紫</v>
      </c>
      <c r="R135" s="348"/>
      <c r="S135" s="348"/>
      <c r="T135" s="348"/>
      <c r="U135" s="348"/>
      <c r="V135" s="348"/>
      <c r="W135" s="349" t="str">
        <f>D139</f>
        <v>TEAMBLOWIN</v>
      </c>
      <c r="X135" s="348"/>
      <c r="Y135" s="348"/>
      <c r="Z135" s="348"/>
      <c r="AA135" s="348"/>
      <c r="AB135" s="350"/>
      <c r="AC135" s="136"/>
      <c r="AD135" s="191"/>
      <c r="AE135" s="191"/>
      <c r="AF135" s="191"/>
      <c r="AG135" s="191"/>
      <c r="AH135" s="191"/>
      <c r="AI135" s="191"/>
      <c r="AJ135" s="191"/>
      <c r="AK135" s="191"/>
      <c r="AL135" s="191"/>
      <c r="AM135" s="192"/>
      <c r="AN135" s="192"/>
      <c r="AO135" s="153"/>
      <c r="AP135" s="153"/>
      <c r="AQ135" s="153"/>
      <c r="AR135" s="153"/>
      <c r="AS135" s="153"/>
      <c r="AW135" s="153"/>
      <c r="AX135" s="147"/>
      <c r="AY135" s="147"/>
      <c r="AZ135" s="147"/>
      <c r="BA135" s="147"/>
      <c r="BI135" s="148"/>
      <c r="BJ135" s="155"/>
      <c r="BR135" s="133"/>
      <c r="BS135" s="133"/>
      <c r="BT135" s="133"/>
      <c r="BU135" s="133"/>
      <c r="BV135" s="133"/>
      <c r="BW135" s="133"/>
      <c r="BX135" s="133"/>
    </row>
    <row r="136" spans="2:78" ht="15" customHeight="1" thickTop="1" x14ac:dyDescent="0.15">
      <c r="B136" s="207" t="s">
        <v>107</v>
      </c>
      <c r="C136" s="331" t="s">
        <v>106</v>
      </c>
      <c r="D136" s="336" t="s">
        <v>129</v>
      </c>
      <c r="E136" s="442" t="s">
        <v>169</v>
      </c>
      <c r="F136" s="443"/>
      <c r="G136" s="443"/>
      <c r="H136" s="444"/>
      <c r="I136" s="232">
        <v>15</v>
      </c>
      <c r="J136" s="227">
        <v>10</v>
      </c>
      <c r="K136" s="228">
        <v>16</v>
      </c>
      <c r="L136" s="250"/>
      <c r="M136" s="222"/>
      <c r="N136" s="251"/>
      <c r="O136" s="457"/>
      <c r="P136" s="457"/>
      <c r="Q136" s="176" t="s">
        <v>161</v>
      </c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53"/>
      <c r="AD136" s="192"/>
      <c r="AE136" s="192"/>
      <c r="AF136" s="192"/>
      <c r="AG136" s="192"/>
      <c r="AH136" s="192"/>
      <c r="AI136" s="192"/>
      <c r="AJ136" s="192"/>
      <c r="AK136" s="193"/>
      <c r="AL136" s="193"/>
      <c r="AM136" s="193"/>
      <c r="AN136" s="193"/>
      <c r="AY136" s="148"/>
      <c r="AZ136" s="155"/>
      <c r="BR136" s="133"/>
      <c r="BS136" s="133"/>
      <c r="BT136" s="133"/>
      <c r="BU136" s="133"/>
      <c r="BV136" s="133"/>
      <c r="BW136" s="133"/>
      <c r="BX136" s="133"/>
    </row>
    <row r="137" spans="2:78" ht="15" customHeight="1" thickBot="1" x14ac:dyDescent="0.2">
      <c r="C137" s="329" t="s">
        <v>105</v>
      </c>
      <c r="D137" s="337" t="s">
        <v>129</v>
      </c>
      <c r="E137" s="445"/>
      <c r="F137" s="446"/>
      <c r="G137" s="446"/>
      <c r="H137" s="447"/>
      <c r="I137" s="231"/>
      <c r="J137" s="154"/>
      <c r="K137" s="154"/>
      <c r="L137" s="229">
        <v>15</v>
      </c>
      <c r="M137" s="229">
        <v>8</v>
      </c>
      <c r="N137" s="230">
        <v>11</v>
      </c>
      <c r="O137" s="457"/>
      <c r="P137" s="457"/>
      <c r="Q137" s="351" t="str">
        <f>C134</f>
        <v>白川律稀</v>
      </c>
      <c r="R137" s="345"/>
      <c r="S137" s="345"/>
      <c r="T137" s="345"/>
      <c r="U137" s="345"/>
      <c r="V137" s="345"/>
      <c r="W137" s="344" t="str">
        <f>D134</f>
        <v>タイム</v>
      </c>
      <c r="X137" s="345"/>
      <c r="Y137" s="345"/>
      <c r="Z137" s="345"/>
      <c r="AA137" s="345"/>
      <c r="AB137" s="346"/>
      <c r="AC137" s="153"/>
      <c r="AD137" s="192"/>
      <c r="AE137" s="192"/>
      <c r="AF137" s="192"/>
      <c r="AG137" s="192"/>
      <c r="AH137" s="192"/>
      <c r="AI137" s="192"/>
      <c r="AJ137" s="192"/>
      <c r="AK137" s="193"/>
      <c r="AL137" s="193"/>
      <c r="AM137" s="193"/>
      <c r="AN137" s="193"/>
      <c r="AY137" s="148"/>
      <c r="AZ137" s="155"/>
      <c r="BR137" s="133"/>
      <c r="BS137" s="133"/>
      <c r="BT137" s="133"/>
      <c r="BU137" s="133"/>
      <c r="BV137" s="133"/>
      <c r="BW137" s="133"/>
      <c r="BX137" s="133"/>
    </row>
    <row r="138" spans="2:78" ht="15" customHeight="1" thickTop="1" thickBot="1" x14ac:dyDescent="0.2">
      <c r="B138" s="207" t="s">
        <v>185</v>
      </c>
      <c r="C138" s="331" t="s">
        <v>140</v>
      </c>
      <c r="D138" s="245" t="s">
        <v>141</v>
      </c>
      <c r="E138" s="442" t="s">
        <v>168</v>
      </c>
      <c r="F138" s="443"/>
      <c r="G138" s="443"/>
      <c r="H138" s="444"/>
      <c r="I138" s="231"/>
      <c r="J138" s="154"/>
      <c r="K138" s="154"/>
      <c r="L138" s="229">
        <v>12</v>
      </c>
      <c r="M138" s="229">
        <v>15</v>
      </c>
      <c r="N138" s="229">
        <v>15</v>
      </c>
      <c r="O138" s="256"/>
      <c r="P138" s="196"/>
      <c r="Q138" s="347" t="str">
        <f>C135</f>
        <v>近藤佑哉</v>
      </c>
      <c r="R138" s="348"/>
      <c r="S138" s="348"/>
      <c r="T138" s="348"/>
      <c r="U138" s="348"/>
      <c r="V138" s="348"/>
      <c r="W138" s="349" t="str">
        <f>D135</f>
        <v>タイム</v>
      </c>
      <c r="X138" s="348"/>
      <c r="Y138" s="348"/>
      <c r="Z138" s="348"/>
      <c r="AA138" s="348"/>
      <c r="AB138" s="350"/>
      <c r="AC138" s="153"/>
      <c r="AD138" s="192"/>
      <c r="AE138" s="192"/>
      <c r="AF138" s="192"/>
      <c r="AG138" s="192"/>
      <c r="AH138" s="192"/>
      <c r="AI138" s="192"/>
      <c r="AJ138" s="192"/>
      <c r="AK138" s="193"/>
      <c r="AL138" s="193"/>
      <c r="AM138" s="193"/>
      <c r="AN138" s="193"/>
      <c r="AY138" s="148"/>
      <c r="AZ138" s="155"/>
      <c r="BR138" s="133"/>
      <c r="BS138" s="133"/>
      <c r="BT138" s="133"/>
      <c r="BU138" s="133"/>
      <c r="BV138" s="133"/>
      <c r="BW138" s="133"/>
      <c r="BX138" s="133"/>
    </row>
    <row r="139" spans="2:78" ht="15" customHeight="1" thickTop="1" thickBot="1" x14ac:dyDescent="0.2">
      <c r="C139" s="329" t="s">
        <v>142</v>
      </c>
      <c r="D139" s="244" t="s">
        <v>0</v>
      </c>
      <c r="E139" s="445"/>
      <c r="F139" s="446"/>
      <c r="G139" s="446"/>
      <c r="H139" s="447"/>
      <c r="I139" s="247">
        <v>15</v>
      </c>
      <c r="J139" s="248">
        <v>14</v>
      </c>
      <c r="K139" s="249">
        <v>15</v>
      </c>
      <c r="L139" s="252"/>
      <c r="M139" s="253"/>
      <c r="N139" s="254"/>
      <c r="O139" s="256"/>
      <c r="P139" s="154"/>
      <c r="Q139" s="163" t="s">
        <v>162</v>
      </c>
      <c r="R139" s="162"/>
      <c r="X139" s="134"/>
      <c r="Y139" s="134"/>
      <c r="AC139" s="153"/>
      <c r="AD139" s="190" t="s">
        <v>162</v>
      </c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Y139" s="148"/>
      <c r="AZ139" s="155"/>
      <c r="BR139" s="133"/>
      <c r="BS139" s="133"/>
      <c r="BT139" s="133"/>
      <c r="BU139" s="133"/>
      <c r="BV139" s="133"/>
      <c r="BW139" s="133"/>
      <c r="BX139" s="133"/>
    </row>
    <row r="140" spans="2:78" ht="15" customHeight="1" thickTop="1" x14ac:dyDescent="0.15">
      <c r="B140" s="207" t="s">
        <v>185</v>
      </c>
      <c r="C140" s="331" t="s">
        <v>186</v>
      </c>
      <c r="D140" s="245" t="s">
        <v>19</v>
      </c>
      <c r="E140" s="448" t="s">
        <v>170</v>
      </c>
      <c r="F140" s="449"/>
      <c r="G140" s="449"/>
      <c r="H140" s="450"/>
      <c r="I140" s="232">
        <v>12</v>
      </c>
      <c r="J140" s="227">
        <v>16</v>
      </c>
      <c r="K140" s="228">
        <v>9</v>
      </c>
      <c r="M140" s="222"/>
      <c r="N140" s="154"/>
      <c r="O140" s="154"/>
      <c r="P140" s="154"/>
      <c r="Q140" s="351" t="str">
        <f>C136</f>
        <v>田邊文子</v>
      </c>
      <c r="R140" s="345"/>
      <c r="S140" s="345"/>
      <c r="T140" s="345"/>
      <c r="U140" s="345"/>
      <c r="V140" s="345"/>
      <c r="W140" s="344" t="str">
        <f>D136</f>
        <v>ナチュラルハート</v>
      </c>
      <c r="X140" s="345"/>
      <c r="Y140" s="345"/>
      <c r="Z140" s="345"/>
      <c r="AA140" s="345"/>
      <c r="AB140" s="346"/>
      <c r="AC140" s="133"/>
      <c r="AD140" s="351" t="str">
        <f>C140</f>
        <v>ＮＡＧＩＳＡ</v>
      </c>
      <c r="AE140" s="345"/>
      <c r="AF140" s="345"/>
      <c r="AG140" s="345"/>
      <c r="AH140" s="345"/>
      <c r="AI140" s="345"/>
      <c r="AJ140" s="344" t="str">
        <f>D140</f>
        <v>酒商ながはら</v>
      </c>
      <c r="AK140" s="345"/>
      <c r="AL140" s="345"/>
      <c r="AM140" s="345"/>
      <c r="AN140" s="345"/>
      <c r="AO140" s="346"/>
      <c r="AZ140" s="148"/>
      <c r="BA140" s="155"/>
      <c r="BR140" s="133"/>
      <c r="BS140" s="133"/>
      <c r="BT140" s="133"/>
      <c r="BU140" s="133"/>
      <c r="BV140" s="133"/>
      <c r="BW140" s="133"/>
      <c r="BX140" s="133"/>
    </row>
    <row r="141" spans="2:78" ht="15" customHeight="1" x14ac:dyDescent="0.15">
      <c r="C141" s="335" t="s">
        <v>187</v>
      </c>
      <c r="D141" s="246" t="s">
        <v>19</v>
      </c>
      <c r="E141" s="451"/>
      <c r="F141" s="452"/>
      <c r="G141" s="452"/>
      <c r="H141" s="453"/>
      <c r="I141" s="154"/>
      <c r="J141" s="154"/>
      <c r="K141" s="154"/>
      <c r="L141" s="154"/>
      <c r="M141" s="154"/>
      <c r="N141" s="154"/>
      <c r="O141" s="154"/>
      <c r="P141" s="154"/>
      <c r="Q141" s="347" t="str">
        <f>C137</f>
        <v>丹　昌子</v>
      </c>
      <c r="R141" s="348"/>
      <c r="S141" s="348"/>
      <c r="T141" s="348"/>
      <c r="U141" s="348"/>
      <c r="V141" s="348"/>
      <c r="W141" s="349" t="str">
        <f>D137</f>
        <v>ナチュラルハート</v>
      </c>
      <c r="X141" s="348"/>
      <c r="Y141" s="348"/>
      <c r="Z141" s="348"/>
      <c r="AA141" s="348"/>
      <c r="AB141" s="350"/>
      <c r="AC141" s="133"/>
      <c r="AD141" s="347" t="str">
        <f>C141</f>
        <v>ＳＨＯＧＯ</v>
      </c>
      <c r="AE141" s="348"/>
      <c r="AF141" s="348"/>
      <c r="AG141" s="348"/>
      <c r="AH141" s="348"/>
      <c r="AI141" s="348"/>
      <c r="AJ141" s="349" t="str">
        <f>D141</f>
        <v>酒商ながはら</v>
      </c>
      <c r="AK141" s="348"/>
      <c r="AL141" s="348"/>
      <c r="AM141" s="348"/>
      <c r="AN141" s="348"/>
      <c r="AO141" s="350"/>
      <c r="AP141" s="136"/>
      <c r="AQ141" s="136"/>
      <c r="AR141" s="136"/>
      <c r="AS141" s="136"/>
      <c r="AT141" s="218"/>
      <c r="AU141" s="218"/>
      <c r="AV141" s="218"/>
      <c r="AW141" s="136"/>
      <c r="AX141" s="136"/>
      <c r="AY141" s="136"/>
      <c r="AZ141" s="136"/>
      <c r="BA141" s="136"/>
      <c r="BB141" s="136"/>
      <c r="BC141" s="136"/>
      <c r="BD141" s="136"/>
      <c r="BE141" s="136"/>
      <c r="BF141" s="153"/>
      <c r="BG141" s="153"/>
      <c r="BH141" s="153"/>
      <c r="BI141" s="153"/>
      <c r="BJ141" s="153"/>
      <c r="BK141" s="153"/>
      <c r="BL141" s="153"/>
      <c r="BM141" s="153"/>
      <c r="BN141" s="147"/>
      <c r="BO141" s="147"/>
      <c r="BP141" s="147"/>
      <c r="BQ141" s="147"/>
      <c r="BR141" s="133"/>
      <c r="BS141" s="133"/>
      <c r="BT141" s="133"/>
      <c r="BU141" s="133"/>
      <c r="BV141" s="133"/>
      <c r="BW141" s="133"/>
      <c r="BX141" s="133"/>
      <c r="BY141" s="148"/>
      <c r="BZ141" s="155"/>
    </row>
    <row r="142" spans="2:78" ht="15" customHeight="1" x14ac:dyDescent="0.15">
      <c r="C142" s="136"/>
      <c r="D142" s="136"/>
      <c r="E142" s="136"/>
      <c r="F142" s="136"/>
      <c r="G142" s="136"/>
      <c r="H142" s="136"/>
      <c r="I142" s="136"/>
      <c r="J142" s="136"/>
      <c r="K142" s="136"/>
      <c r="L142" s="136"/>
      <c r="M142" s="153"/>
      <c r="N142" s="153"/>
      <c r="O142" s="153"/>
      <c r="P142" s="153"/>
      <c r="Q142" s="153"/>
      <c r="R142" s="153"/>
      <c r="S142" s="147"/>
      <c r="T142" s="147"/>
      <c r="U142" s="147"/>
      <c r="V142" s="147"/>
      <c r="Z142" s="133"/>
      <c r="AA142" s="133"/>
      <c r="AB142" s="133"/>
      <c r="AC142" s="133"/>
      <c r="AD142" s="133"/>
      <c r="AE142" s="133"/>
      <c r="AF142" s="133"/>
      <c r="BR142" s="133"/>
      <c r="BS142" s="133"/>
      <c r="BT142" s="133"/>
      <c r="BU142" s="133"/>
      <c r="BV142" s="133"/>
      <c r="BW142" s="133"/>
      <c r="BX142" s="133"/>
    </row>
    <row r="143" spans="2:78" ht="24.95" customHeight="1" x14ac:dyDescent="0.15">
      <c r="C143" s="163" t="s">
        <v>192</v>
      </c>
      <c r="F143" s="136"/>
      <c r="G143" s="136"/>
      <c r="H143" s="136"/>
      <c r="I143" s="136"/>
      <c r="J143" s="136"/>
      <c r="K143" s="136"/>
      <c r="L143" s="136"/>
      <c r="M143" s="153"/>
      <c r="N143" s="153"/>
      <c r="O143" s="153"/>
      <c r="P143" s="153"/>
      <c r="Q143" s="147"/>
      <c r="R143" s="147"/>
      <c r="S143" s="147"/>
      <c r="T143" s="147"/>
      <c r="Z143" s="133"/>
      <c r="AA143" s="133"/>
      <c r="AB143" s="133"/>
      <c r="AC143" s="133"/>
      <c r="AD143" s="133"/>
      <c r="AE143" s="133"/>
      <c r="AF143" s="133"/>
      <c r="BR143" s="133"/>
      <c r="BS143" s="133"/>
      <c r="BT143" s="133"/>
      <c r="BU143" s="133"/>
      <c r="BV143" s="133"/>
      <c r="BW143" s="133"/>
      <c r="BX143" s="133"/>
    </row>
    <row r="144" spans="2:78" ht="24.95" customHeight="1" x14ac:dyDescent="0.15">
      <c r="C144" s="163" t="s">
        <v>171</v>
      </c>
      <c r="F144" s="136"/>
      <c r="G144" s="136"/>
      <c r="H144" s="136"/>
      <c r="I144" s="136"/>
      <c r="J144" s="136"/>
      <c r="K144" s="136"/>
      <c r="L144" s="136"/>
      <c r="M144" s="153"/>
      <c r="N144" s="153"/>
      <c r="O144" s="153"/>
      <c r="P144" s="153"/>
      <c r="Q144" s="147"/>
      <c r="R144" s="147"/>
      <c r="S144" s="147"/>
      <c r="T144" s="147"/>
      <c r="Z144" s="133"/>
      <c r="AA144" s="133"/>
      <c r="AB144" s="133"/>
      <c r="AC144" s="133"/>
      <c r="AD144" s="133"/>
      <c r="AE144" s="133"/>
      <c r="AF144" s="133"/>
      <c r="BR144" s="133"/>
      <c r="BS144" s="133"/>
      <c r="BT144" s="133"/>
      <c r="BU144" s="133"/>
      <c r="BV144" s="133"/>
      <c r="BW144" s="133"/>
      <c r="BX144" s="133"/>
    </row>
    <row r="145" spans="2:83" ht="24.95" customHeight="1" x14ac:dyDescent="0.15">
      <c r="C145" s="136"/>
      <c r="D145" s="136"/>
      <c r="E145" s="177" t="s">
        <v>23</v>
      </c>
      <c r="F145" s="177"/>
      <c r="G145" s="177"/>
      <c r="H145" s="177"/>
      <c r="I145" s="177"/>
      <c r="J145" s="177"/>
      <c r="K145" s="177"/>
      <c r="L145" s="177"/>
      <c r="M145" s="177"/>
      <c r="N145" s="177"/>
      <c r="O145" s="177"/>
      <c r="P145" s="152"/>
      <c r="R145" s="177"/>
      <c r="S145" s="177" t="s">
        <v>24</v>
      </c>
      <c r="T145" s="177"/>
      <c r="U145" s="177"/>
      <c r="V145" s="177"/>
      <c r="W145" s="177"/>
      <c r="X145" s="177"/>
      <c r="Y145" s="177"/>
      <c r="Z145" s="177"/>
      <c r="AA145" s="177"/>
      <c r="AB145" s="177"/>
      <c r="AC145" s="133"/>
      <c r="AD145" s="133"/>
      <c r="AE145" s="133"/>
      <c r="AF145" s="133"/>
      <c r="BR145" s="133"/>
      <c r="BS145" s="133"/>
      <c r="BT145" s="133"/>
      <c r="BU145" s="133"/>
      <c r="BV145" s="133"/>
      <c r="BW145" s="133"/>
      <c r="BX145" s="133"/>
    </row>
    <row r="146" spans="2:83" ht="15" customHeight="1" x14ac:dyDescent="0.15">
      <c r="C146" s="488" t="s">
        <v>191</v>
      </c>
      <c r="D146" s="489"/>
      <c r="E146" s="351" t="str">
        <f>C130</f>
        <v>阿部一恵</v>
      </c>
      <c r="F146" s="345"/>
      <c r="G146" s="345"/>
      <c r="H146" s="345"/>
      <c r="I146" s="345"/>
      <c r="J146" s="345"/>
      <c r="K146" s="344" t="str">
        <f>D130</f>
        <v>YONDEN</v>
      </c>
      <c r="L146" s="345"/>
      <c r="M146" s="345"/>
      <c r="N146" s="345"/>
      <c r="O146" s="345"/>
      <c r="P146" s="346"/>
      <c r="Q146" s="178"/>
      <c r="R146" s="136"/>
      <c r="S146" s="351" t="str">
        <f>C136</f>
        <v>田邊文子</v>
      </c>
      <c r="T146" s="345"/>
      <c r="U146" s="345"/>
      <c r="V146" s="345"/>
      <c r="W146" s="345"/>
      <c r="X146" s="345"/>
      <c r="Y146" s="344" t="str">
        <f>D136</f>
        <v>ナチュラルハート</v>
      </c>
      <c r="Z146" s="345"/>
      <c r="AA146" s="345"/>
      <c r="AB146" s="345"/>
      <c r="AC146" s="345"/>
      <c r="AD146" s="346"/>
      <c r="AF146" s="133"/>
      <c r="BR146" s="133"/>
      <c r="BS146" s="133"/>
      <c r="BT146" s="133"/>
      <c r="BU146" s="133"/>
      <c r="BV146" s="133"/>
      <c r="BW146" s="133"/>
      <c r="BX146" s="133"/>
    </row>
    <row r="147" spans="2:83" ht="15" customHeight="1" x14ac:dyDescent="0.15">
      <c r="C147" s="488"/>
      <c r="D147" s="489"/>
      <c r="E147" s="347" t="str">
        <f>C131</f>
        <v>合田亜里砂</v>
      </c>
      <c r="F147" s="348"/>
      <c r="G147" s="348"/>
      <c r="H147" s="348"/>
      <c r="I147" s="348"/>
      <c r="J147" s="348"/>
      <c r="K147" s="349" t="str">
        <f>D131</f>
        <v>土居クラブ</v>
      </c>
      <c r="L147" s="348"/>
      <c r="M147" s="348"/>
      <c r="N147" s="348"/>
      <c r="O147" s="348"/>
      <c r="P147" s="350"/>
      <c r="Q147" s="197"/>
      <c r="R147" s="136"/>
      <c r="S147" s="347" t="str">
        <f>C137</f>
        <v>丹　昌子</v>
      </c>
      <c r="T147" s="348"/>
      <c r="U147" s="348"/>
      <c r="V147" s="348"/>
      <c r="W147" s="348"/>
      <c r="X147" s="348"/>
      <c r="Y147" s="349" t="str">
        <f>D137</f>
        <v>ナチュラルハート</v>
      </c>
      <c r="Z147" s="348"/>
      <c r="AA147" s="348"/>
      <c r="AB147" s="348"/>
      <c r="AC147" s="348"/>
      <c r="AD147" s="350"/>
      <c r="AE147" s="149"/>
      <c r="AF147" s="149"/>
      <c r="BR147" s="133"/>
      <c r="BS147" s="133"/>
      <c r="BT147" s="133"/>
      <c r="BU147" s="133"/>
      <c r="BV147" s="133"/>
      <c r="BW147" s="133"/>
      <c r="BX147" s="133"/>
    </row>
    <row r="148" spans="2:83" ht="24.95" customHeight="1" x14ac:dyDescent="0.15">
      <c r="C148" s="146"/>
      <c r="D148" s="145"/>
      <c r="E148" s="195" t="s">
        <v>13</v>
      </c>
      <c r="F148" s="195"/>
      <c r="G148" s="195"/>
      <c r="H148" s="195"/>
      <c r="I148" s="195"/>
      <c r="J148" s="195"/>
      <c r="K148" s="213"/>
      <c r="L148" s="213"/>
      <c r="M148" s="195"/>
      <c r="N148" s="195"/>
      <c r="O148" s="195"/>
      <c r="P148" s="195"/>
      <c r="Q148" s="198"/>
      <c r="R148" s="152"/>
      <c r="S148" s="177" t="s">
        <v>14</v>
      </c>
      <c r="T148" s="177"/>
      <c r="U148" s="177"/>
      <c r="V148" s="177"/>
      <c r="W148" s="177"/>
      <c r="X148" s="177"/>
      <c r="Y148" s="177"/>
      <c r="Z148" s="177"/>
      <c r="AA148" s="177"/>
      <c r="AB148" s="177"/>
      <c r="AC148" s="177"/>
      <c r="AD148" s="177"/>
      <c r="AE148" s="177"/>
      <c r="AF148" s="177"/>
      <c r="AG148" s="177" t="s">
        <v>206</v>
      </c>
      <c r="AH148" s="177"/>
      <c r="AI148" s="177"/>
      <c r="AJ148" s="177"/>
      <c r="AK148" s="177"/>
      <c r="AL148" s="177"/>
      <c r="AM148" s="177"/>
      <c r="AN148" s="177"/>
      <c r="AO148" s="177"/>
      <c r="AP148" s="177"/>
      <c r="AQ148" s="177"/>
      <c r="AR148" s="177"/>
      <c r="AS148" s="143"/>
      <c r="AT148" s="220"/>
      <c r="AU148" s="220"/>
      <c r="AV148" s="220"/>
      <c r="AW148" s="143"/>
      <c r="BR148" s="133"/>
      <c r="BS148" s="133"/>
      <c r="BT148" s="133"/>
      <c r="BU148" s="133"/>
      <c r="BV148" s="133"/>
      <c r="BW148" s="133"/>
      <c r="BX148" s="133"/>
    </row>
    <row r="149" spans="2:83" ht="15" customHeight="1" x14ac:dyDescent="0.15">
      <c r="C149" s="146"/>
      <c r="D149" s="145"/>
      <c r="E149" s="351" t="str">
        <f>C124</f>
        <v>合田拳斗</v>
      </c>
      <c r="F149" s="345"/>
      <c r="G149" s="345"/>
      <c r="H149" s="345"/>
      <c r="I149" s="345"/>
      <c r="J149" s="345"/>
      <c r="K149" s="344" t="str">
        <f>D124</f>
        <v>新宮中学校</v>
      </c>
      <c r="L149" s="345"/>
      <c r="M149" s="345"/>
      <c r="N149" s="345"/>
      <c r="O149" s="345"/>
      <c r="P149" s="346"/>
      <c r="Q149" s="338"/>
      <c r="R149" s="218"/>
      <c r="S149" s="351" t="str">
        <f>C126</f>
        <v>續木　正</v>
      </c>
      <c r="T149" s="345"/>
      <c r="U149" s="345"/>
      <c r="V149" s="345"/>
      <c r="W149" s="345"/>
      <c r="X149" s="345"/>
      <c r="Y149" s="344" t="str">
        <f>D126</f>
        <v>タイム</v>
      </c>
      <c r="Z149" s="345"/>
      <c r="AA149" s="345"/>
      <c r="AB149" s="345"/>
      <c r="AC149" s="345"/>
      <c r="AD149" s="346"/>
      <c r="AE149" s="339"/>
      <c r="AF149" s="133"/>
      <c r="AG149" s="351" t="str">
        <f>C138</f>
        <v>西原輝一</v>
      </c>
      <c r="AH149" s="345"/>
      <c r="AI149" s="345"/>
      <c r="AJ149" s="345"/>
      <c r="AK149" s="345"/>
      <c r="AL149" s="345"/>
      <c r="AM149" s="344" t="str">
        <f>D138</f>
        <v>金栄ぺら～ず</v>
      </c>
      <c r="AN149" s="345"/>
      <c r="AO149" s="345"/>
      <c r="AP149" s="345"/>
      <c r="AQ149" s="345"/>
      <c r="AR149" s="346"/>
      <c r="AS149" s="143"/>
      <c r="AT149" s="220"/>
      <c r="AU149" s="220"/>
      <c r="AV149" s="220"/>
      <c r="AW149" s="143"/>
      <c r="BR149" s="133"/>
      <c r="BS149" s="133"/>
      <c r="BT149" s="133"/>
      <c r="BU149" s="133"/>
      <c r="BV149" s="133"/>
      <c r="BW149" s="133"/>
      <c r="BX149" s="133"/>
    </row>
    <row r="150" spans="2:83" ht="15" customHeight="1" x14ac:dyDescent="0.15">
      <c r="C150" s="146"/>
      <c r="D150" s="145"/>
      <c r="E150" s="347" t="str">
        <f>C125</f>
        <v>山川慶翔</v>
      </c>
      <c r="F150" s="348"/>
      <c r="G150" s="348"/>
      <c r="H150" s="348"/>
      <c r="I150" s="348"/>
      <c r="J150" s="348"/>
      <c r="K150" s="349" t="str">
        <f>D125</f>
        <v>新宮中学校</v>
      </c>
      <c r="L150" s="348"/>
      <c r="M150" s="348"/>
      <c r="N150" s="348"/>
      <c r="O150" s="348"/>
      <c r="P150" s="350"/>
      <c r="Q150" s="340"/>
      <c r="R150" s="218"/>
      <c r="S150" s="347" t="str">
        <f>C127</f>
        <v>郭　昊</v>
      </c>
      <c r="T150" s="348"/>
      <c r="U150" s="348"/>
      <c r="V150" s="348"/>
      <c r="W150" s="348"/>
      <c r="X150" s="348"/>
      <c r="Y150" s="349" t="str">
        <f>D127</f>
        <v>タイム</v>
      </c>
      <c r="Z150" s="348"/>
      <c r="AA150" s="348"/>
      <c r="AB150" s="348"/>
      <c r="AC150" s="348"/>
      <c r="AD150" s="350"/>
      <c r="AE150" s="149"/>
      <c r="AF150" s="149"/>
      <c r="AG150" s="347" t="str">
        <f>C139</f>
        <v>石川紫</v>
      </c>
      <c r="AH150" s="348"/>
      <c r="AI150" s="348"/>
      <c r="AJ150" s="348"/>
      <c r="AK150" s="348"/>
      <c r="AL150" s="348"/>
      <c r="AM150" s="349" t="str">
        <f>D139</f>
        <v>TEAMBLOWIN</v>
      </c>
      <c r="AN150" s="348"/>
      <c r="AO150" s="348"/>
      <c r="AP150" s="348"/>
      <c r="AQ150" s="348"/>
      <c r="AR150" s="350"/>
      <c r="AS150" s="143"/>
      <c r="AT150" s="220"/>
      <c r="AU150" s="220"/>
      <c r="AV150" s="220"/>
      <c r="AW150" s="143"/>
      <c r="BR150" s="133"/>
      <c r="BS150" s="133"/>
      <c r="BT150" s="133"/>
      <c r="BU150" s="133"/>
      <c r="BV150" s="133"/>
      <c r="BW150" s="133"/>
      <c r="BX150" s="133"/>
    </row>
    <row r="151" spans="2:83" ht="24.95" customHeight="1" x14ac:dyDescent="0.15">
      <c r="C151" s="146"/>
      <c r="D151" s="145"/>
      <c r="E151" s="195" t="s">
        <v>182</v>
      </c>
      <c r="F151" s="195"/>
      <c r="G151" s="195"/>
      <c r="H151" s="195"/>
      <c r="I151" s="195"/>
      <c r="J151" s="195"/>
      <c r="K151" s="213"/>
      <c r="L151" s="213"/>
      <c r="M151" s="195"/>
      <c r="N151" s="195"/>
      <c r="O151" s="195"/>
      <c r="P151" s="195"/>
      <c r="Q151" s="198"/>
      <c r="R151" s="152"/>
      <c r="S151" s="195" t="s">
        <v>183</v>
      </c>
      <c r="T151" s="177"/>
      <c r="U151" s="177"/>
      <c r="V151" s="177"/>
      <c r="W151" s="177"/>
      <c r="X151" s="177"/>
      <c r="Y151" s="177"/>
      <c r="Z151" s="177"/>
      <c r="AA151" s="177"/>
      <c r="AB151" s="177"/>
      <c r="AC151" s="177"/>
      <c r="AD151" s="177"/>
      <c r="AE151" s="177"/>
      <c r="AF151" s="177"/>
      <c r="AG151" s="144"/>
      <c r="AH151" s="175"/>
      <c r="AI151" s="175"/>
      <c r="AJ151" s="175"/>
      <c r="AK151" s="175"/>
      <c r="AL151" s="142"/>
      <c r="AM151" s="143"/>
      <c r="AN151" s="143"/>
      <c r="AO151" s="143"/>
      <c r="AP151" s="143"/>
      <c r="AQ151" s="143"/>
      <c r="AR151" s="143"/>
      <c r="AS151" s="143"/>
      <c r="AT151" s="220"/>
      <c r="AU151" s="220"/>
      <c r="AV151" s="220"/>
      <c r="AW151" s="143"/>
      <c r="BR151" s="133"/>
      <c r="BS151" s="133"/>
      <c r="BT151" s="133"/>
      <c r="BU151" s="133"/>
      <c r="BV151" s="133"/>
      <c r="BW151" s="133"/>
      <c r="BX151" s="133"/>
    </row>
    <row r="152" spans="2:83" ht="15" customHeight="1" x14ac:dyDescent="0.15">
      <c r="C152" s="146"/>
      <c r="D152" s="145"/>
      <c r="E152" s="351" t="str">
        <f>C128</f>
        <v>井上訓臣</v>
      </c>
      <c r="F152" s="345"/>
      <c r="G152" s="345"/>
      <c r="H152" s="345"/>
      <c r="I152" s="345"/>
      <c r="J152" s="345"/>
      <c r="K152" s="344" t="str">
        <f>D128</f>
        <v>関川クラブ</v>
      </c>
      <c r="L152" s="345"/>
      <c r="M152" s="345"/>
      <c r="N152" s="345"/>
      <c r="O152" s="345"/>
      <c r="P152" s="346"/>
      <c r="Q152" s="338"/>
      <c r="R152" s="218"/>
      <c r="S152" s="351" t="str">
        <f>C99</f>
        <v>石川澄広</v>
      </c>
      <c r="T152" s="345"/>
      <c r="U152" s="345"/>
      <c r="V152" s="345"/>
      <c r="W152" s="345"/>
      <c r="X152" s="345"/>
      <c r="Y152" s="344" t="str">
        <f>D99</f>
        <v>新宮ﾊﾞﾄﾞﾐﾝﾄﾝ同好会</v>
      </c>
      <c r="Z152" s="345"/>
      <c r="AA152" s="345"/>
      <c r="AB152" s="345"/>
      <c r="AC152" s="345"/>
      <c r="AD152" s="346"/>
      <c r="AF152" s="133"/>
      <c r="AG152" s="144"/>
      <c r="AH152" s="175"/>
      <c r="AI152" s="175"/>
      <c r="AJ152" s="175"/>
      <c r="AK152" s="175"/>
      <c r="AL152" s="142"/>
      <c r="AM152" s="143"/>
      <c r="AN152" s="143"/>
      <c r="AO152" s="143"/>
      <c r="AP152" s="143"/>
      <c r="AQ152" s="143"/>
      <c r="AR152" s="143"/>
      <c r="AS152" s="143"/>
      <c r="AT152" s="220"/>
      <c r="AU152" s="220"/>
      <c r="AV152" s="220"/>
      <c r="AW152" s="143"/>
      <c r="BR152" s="133"/>
      <c r="BS152" s="133"/>
      <c r="BT152" s="133"/>
      <c r="BU152" s="133"/>
      <c r="BV152" s="133"/>
      <c r="BW152" s="133"/>
      <c r="BX152" s="133"/>
    </row>
    <row r="153" spans="2:83" ht="15" customHeight="1" x14ac:dyDescent="0.15">
      <c r="C153" s="146"/>
      <c r="D153" s="145"/>
      <c r="E153" s="347" t="str">
        <f>C129</f>
        <v>今井康浩</v>
      </c>
      <c r="F153" s="348"/>
      <c r="G153" s="348"/>
      <c r="H153" s="348"/>
      <c r="I153" s="348"/>
      <c r="J153" s="348"/>
      <c r="K153" s="349" t="str">
        <f>D129</f>
        <v>トーヨ</v>
      </c>
      <c r="L153" s="348"/>
      <c r="M153" s="348"/>
      <c r="N153" s="348"/>
      <c r="O153" s="348"/>
      <c r="P153" s="350"/>
      <c r="Q153" s="340"/>
      <c r="R153" s="218"/>
      <c r="S153" s="347" t="str">
        <f>C100</f>
        <v>真鍋英輝</v>
      </c>
      <c r="T153" s="348"/>
      <c r="U153" s="348"/>
      <c r="V153" s="348"/>
      <c r="W153" s="348"/>
      <c r="X153" s="348"/>
      <c r="Y153" s="349" t="str">
        <f>D100</f>
        <v>新宮ﾊﾞﾄﾞﾐﾝﾄﾝ同好会</v>
      </c>
      <c r="Z153" s="348"/>
      <c r="AA153" s="348"/>
      <c r="AB153" s="348"/>
      <c r="AC153" s="348"/>
      <c r="AD153" s="350"/>
      <c r="AE153" s="149"/>
      <c r="AF153" s="149"/>
      <c r="AG153" s="144"/>
      <c r="AH153" s="175"/>
      <c r="AI153" s="175"/>
      <c r="AJ153" s="175"/>
      <c r="AK153" s="175"/>
      <c r="AL153" s="142"/>
      <c r="AM153" s="143"/>
      <c r="AN153" s="143"/>
      <c r="AO153" s="143"/>
      <c r="AP153" s="143"/>
      <c r="AQ153" s="143"/>
      <c r="AR153" s="143"/>
      <c r="AS153" s="143"/>
      <c r="AT153" s="220"/>
      <c r="AU153" s="220"/>
      <c r="AV153" s="220"/>
      <c r="AW153" s="143"/>
      <c r="BR153" s="133"/>
      <c r="BS153" s="133"/>
      <c r="BT153" s="133"/>
      <c r="BU153" s="133"/>
      <c r="BV153" s="133"/>
      <c r="BW153" s="133"/>
      <c r="BX153" s="133"/>
    </row>
    <row r="154" spans="2:83" ht="12" customHeight="1" x14ac:dyDescent="0.15">
      <c r="C154" s="146"/>
      <c r="D154" s="145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75"/>
      <c r="AD154" s="175"/>
      <c r="AE154" s="175"/>
      <c r="AF154" s="175"/>
      <c r="AG154" s="142"/>
      <c r="AH154" s="143"/>
      <c r="AI154" s="143"/>
      <c r="AJ154" s="143"/>
      <c r="AK154" s="143"/>
      <c r="AL154" s="143"/>
      <c r="AM154" s="143"/>
      <c r="AN154" s="143"/>
      <c r="AO154" s="143"/>
      <c r="BR154" s="133"/>
      <c r="BS154" s="133"/>
      <c r="BT154" s="133"/>
      <c r="BU154" s="133"/>
      <c r="BV154" s="133"/>
      <c r="BW154" s="133"/>
      <c r="BX154" s="133"/>
    </row>
    <row r="155" spans="2:83" ht="12" customHeight="1" x14ac:dyDescent="0.15">
      <c r="C155" s="146"/>
      <c r="D155" s="145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75"/>
      <c r="AD155" s="175"/>
      <c r="AE155" s="175"/>
      <c r="AF155" s="175"/>
      <c r="AG155" s="142"/>
      <c r="AH155" s="143"/>
      <c r="AI155" s="143"/>
      <c r="AJ155" s="143"/>
      <c r="AK155" s="143"/>
      <c r="AL155" s="143"/>
      <c r="AM155" s="143"/>
      <c r="AN155" s="143"/>
      <c r="AO155" s="143"/>
      <c r="BR155" s="133"/>
      <c r="BS155" s="133"/>
      <c r="BT155" s="133"/>
      <c r="BU155" s="133"/>
      <c r="BV155" s="133"/>
      <c r="BW155" s="133"/>
      <c r="BX155" s="133"/>
    </row>
    <row r="156" spans="2:83" ht="32.25" x14ac:dyDescent="0.15">
      <c r="C156" s="209" t="s">
        <v>174</v>
      </c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U156" s="218"/>
      <c r="AV156" s="164"/>
      <c r="AW156" s="136"/>
      <c r="AX156" s="136"/>
      <c r="AY156" s="136"/>
      <c r="AZ156" s="136"/>
      <c r="BA156" s="136"/>
      <c r="BB156" s="136"/>
      <c r="BC156" s="136"/>
      <c r="BD156" s="136"/>
      <c r="BE156" s="136"/>
      <c r="BF156" s="136"/>
      <c r="BG156" s="136"/>
      <c r="BH156" s="136"/>
      <c r="BI156" s="136"/>
      <c r="BJ156" s="136"/>
      <c r="BK156" s="153"/>
      <c r="BL156" s="153"/>
      <c r="BM156" s="153"/>
      <c r="BN156" s="153"/>
      <c r="BO156" s="153"/>
      <c r="BP156" s="153"/>
      <c r="BQ156" s="153"/>
      <c r="BR156" s="153"/>
      <c r="BS156" s="147"/>
      <c r="BT156" s="147"/>
      <c r="BU156" s="147"/>
      <c r="BV156" s="147"/>
      <c r="BW156" s="133"/>
      <c r="BX156" s="133"/>
      <c r="CD156" s="148"/>
      <c r="CE156" s="155"/>
    </row>
    <row r="157" spans="2:83" ht="15" customHeight="1" thickBot="1" x14ac:dyDescent="0.2">
      <c r="C157" s="165" t="s">
        <v>154</v>
      </c>
      <c r="D157" s="164"/>
      <c r="E157" s="165" t="s">
        <v>146</v>
      </c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53"/>
      <c r="T157" s="153"/>
      <c r="U157" s="153"/>
      <c r="V157" s="153"/>
      <c r="W157" s="153"/>
      <c r="X157" s="153"/>
      <c r="Y157" s="153"/>
      <c r="Z157" s="153"/>
      <c r="AA157" s="147"/>
      <c r="AB157" s="147"/>
      <c r="AC157" s="147"/>
      <c r="AD157" s="147"/>
      <c r="AE157" s="133"/>
      <c r="AF157" s="133"/>
      <c r="AU157" s="218"/>
      <c r="AV157" s="164"/>
      <c r="AW157" s="136"/>
      <c r="AX157" s="136"/>
      <c r="AY157" s="136"/>
      <c r="AZ157" s="136"/>
      <c r="BA157" s="136"/>
      <c r="BB157" s="136"/>
      <c r="BC157" s="136"/>
      <c r="BD157" s="136"/>
      <c r="BE157" s="136"/>
      <c r="BF157" s="136"/>
      <c r="BG157" s="136"/>
      <c r="BH157" s="136"/>
      <c r="BI157" s="136"/>
      <c r="BJ157" s="136"/>
      <c r="BK157" s="153"/>
      <c r="BL157" s="153"/>
      <c r="BM157" s="153"/>
      <c r="BN157" s="153"/>
      <c r="BO157" s="153"/>
      <c r="BP157" s="153"/>
      <c r="BQ157" s="153"/>
      <c r="BR157" s="153"/>
      <c r="BS157" s="147"/>
      <c r="BT157" s="147"/>
      <c r="BU157" s="147"/>
      <c r="BV157" s="147"/>
      <c r="BW157" s="133"/>
      <c r="BX157" s="133"/>
      <c r="CD157" s="148"/>
      <c r="CE157" s="155"/>
    </row>
    <row r="158" spans="2:83" ht="12" customHeight="1" x14ac:dyDescent="0.15">
      <c r="C158" s="478" t="s">
        <v>175</v>
      </c>
      <c r="D158" s="479"/>
      <c r="E158" s="431" t="str">
        <f>C160</f>
        <v>近藤靖宏</v>
      </c>
      <c r="F158" s="393"/>
      <c r="G158" s="393"/>
      <c r="H158" s="394"/>
      <c r="I158" s="392" t="str">
        <f>C163</f>
        <v>山中芽依</v>
      </c>
      <c r="J158" s="393"/>
      <c r="K158" s="393"/>
      <c r="L158" s="394"/>
      <c r="M158" s="392" t="str">
        <f>C166</f>
        <v>花岡翔也</v>
      </c>
      <c r="N158" s="393"/>
      <c r="O158" s="393"/>
      <c r="P158" s="394"/>
      <c r="Q158" s="392" t="str">
        <f>C169</f>
        <v>井川優杏</v>
      </c>
      <c r="R158" s="393"/>
      <c r="S158" s="393"/>
      <c r="T158" s="394"/>
      <c r="U158" s="392" t="str">
        <f>C172</f>
        <v>眞鍋蒼志</v>
      </c>
      <c r="V158" s="393"/>
      <c r="W158" s="393"/>
      <c r="X158" s="394"/>
      <c r="Y158" s="395" t="s">
        <v>1</v>
      </c>
      <c r="Z158" s="396"/>
      <c r="AA158" s="396"/>
      <c r="AB158" s="397"/>
      <c r="AC158" s="101"/>
      <c r="AD158" s="378" t="s">
        <v>3</v>
      </c>
      <c r="AE158" s="379"/>
      <c r="AF158" s="372" t="s">
        <v>4</v>
      </c>
      <c r="AG158" s="374"/>
      <c r="AH158" s="373"/>
      <c r="AI158" s="375" t="s">
        <v>5</v>
      </c>
      <c r="AJ158" s="376"/>
      <c r="AK158" s="377"/>
      <c r="AL158" s="136"/>
      <c r="AM158" s="136"/>
      <c r="AN158" s="136"/>
      <c r="AO158" s="136"/>
      <c r="AP158" s="136"/>
      <c r="AQ158" s="136"/>
      <c r="AR158" s="136"/>
      <c r="AS158" s="136"/>
      <c r="AW158" s="153"/>
      <c r="AX158" s="153"/>
      <c r="AY158" s="153"/>
      <c r="AZ158" s="153"/>
      <c r="BA158" s="153"/>
      <c r="BB158" s="147"/>
      <c r="BC158" s="147"/>
      <c r="BD158" s="147"/>
      <c r="BE158" s="147"/>
      <c r="BR158" s="133"/>
      <c r="BS158" s="133"/>
      <c r="BT158" s="133"/>
      <c r="BU158" s="133"/>
      <c r="BV158" s="133"/>
      <c r="BW158" s="133"/>
      <c r="BX158" s="133"/>
    </row>
    <row r="159" spans="2:83" ht="12" customHeight="1" thickBot="1" x14ac:dyDescent="0.2">
      <c r="C159" s="480"/>
      <c r="D159" s="481"/>
      <c r="E159" s="423" t="str">
        <f>C161</f>
        <v>船越瑛太</v>
      </c>
      <c r="F159" s="424"/>
      <c r="G159" s="424"/>
      <c r="H159" s="425"/>
      <c r="I159" s="426" t="str">
        <f>C164</f>
        <v>山中杏里</v>
      </c>
      <c r="J159" s="424"/>
      <c r="K159" s="424"/>
      <c r="L159" s="425"/>
      <c r="M159" s="426" t="str">
        <f>C167</f>
        <v>石川　蒼</v>
      </c>
      <c r="N159" s="424"/>
      <c r="O159" s="424"/>
      <c r="P159" s="425"/>
      <c r="Q159" s="426" t="str">
        <f>C170</f>
        <v>清水梨緒奈</v>
      </c>
      <c r="R159" s="424"/>
      <c r="S159" s="424"/>
      <c r="T159" s="425"/>
      <c r="U159" s="426" t="str">
        <f>C173</f>
        <v>山内稜太</v>
      </c>
      <c r="V159" s="424"/>
      <c r="W159" s="424"/>
      <c r="X159" s="425"/>
      <c r="Y159" s="389" t="s">
        <v>2</v>
      </c>
      <c r="Z159" s="390"/>
      <c r="AA159" s="390"/>
      <c r="AB159" s="391"/>
      <c r="AC159" s="101"/>
      <c r="AD159" s="184" t="s">
        <v>6</v>
      </c>
      <c r="AE159" s="185" t="s">
        <v>7</v>
      </c>
      <c r="AF159" s="184" t="s">
        <v>22</v>
      </c>
      <c r="AG159" s="185" t="s">
        <v>8</v>
      </c>
      <c r="AH159" s="186" t="s">
        <v>9</v>
      </c>
      <c r="AI159" s="185" t="s">
        <v>22</v>
      </c>
      <c r="AJ159" s="185" t="s">
        <v>8</v>
      </c>
      <c r="AK159" s="186" t="s">
        <v>9</v>
      </c>
      <c r="AL159" s="136"/>
      <c r="AM159" s="136"/>
      <c r="AN159" s="136"/>
      <c r="AO159" s="136"/>
      <c r="AP159" s="136"/>
      <c r="AQ159" s="136"/>
      <c r="AR159" s="136"/>
      <c r="AS159" s="136"/>
      <c r="AW159" s="153"/>
      <c r="AX159" s="153"/>
      <c r="AY159" s="153"/>
      <c r="AZ159" s="153"/>
      <c r="BA159" s="153"/>
      <c r="BB159" s="147"/>
      <c r="BC159" s="147"/>
      <c r="BD159" s="147"/>
      <c r="BE159" s="147"/>
      <c r="BR159" s="133"/>
      <c r="BS159" s="133"/>
      <c r="BT159" s="133"/>
      <c r="BU159" s="133"/>
      <c r="BV159" s="133"/>
      <c r="BW159" s="133"/>
      <c r="BX159" s="133"/>
    </row>
    <row r="160" spans="2:83" ht="12" customHeight="1" x14ac:dyDescent="0.15">
      <c r="B160" s="207" t="s">
        <v>188</v>
      </c>
      <c r="C160" s="304" t="s">
        <v>57</v>
      </c>
      <c r="D160" s="301" t="s">
        <v>51</v>
      </c>
      <c r="E160" s="473"/>
      <c r="F160" s="474"/>
      <c r="G160" s="474"/>
      <c r="H160" s="475"/>
      <c r="I160" s="36">
        <v>8</v>
      </c>
      <c r="J160" s="77" t="str">
        <f>IF(I160="","","-")</f>
        <v>-</v>
      </c>
      <c r="K160" s="84">
        <v>15</v>
      </c>
      <c r="L160" s="362" t="str">
        <f>IF(I160&lt;&gt;"",IF(I160&gt;K160,IF(I161&gt;K161,"○",IF(I162&gt;K162,"○","×")),IF(I161&gt;K161,IF(I162&gt;K162,"○","×"),"×")),"")</f>
        <v>×</v>
      </c>
      <c r="M160" s="36">
        <v>8</v>
      </c>
      <c r="N160" s="99" t="str">
        <f t="shared" ref="N160:N165" si="26">IF(M160="","","-")</f>
        <v>-</v>
      </c>
      <c r="O160" s="98">
        <v>15</v>
      </c>
      <c r="P160" s="362" t="str">
        <f>IF(M160&lt;&gt;"",IF(M160&gt;O160,IF(M161&gt;O161,"○",IF(M162&gt;O162,"○","×")),IF(M161&gt;O161,IF(M162&gt;O162,"○","×"),"×")),"")</f>
        <v>×</v>
      </c>
      <c r="Q160" s="36">
        <v>8</v>
      </c>
      <c r="R160" s="99" t="str">
        <f t="shared" ref="R160:R168" si="27">IF(Q160="","","-")</f>
        <v>-</v>
      </c>
      <c r="S160" s="98">
        <v>15</v>
      </c>
      <c r="T160" s="362" t="str">
        <f>IF(Q160&lt;&gt;"",IF(Q160&gt;S160,IF(Q161&gt;S161,"○",IF(Q162&gt;S162,"○","×")),IF(Q161&gt;S161,IF(Q162&gt;S162,"○","×"),"×")),"")</f>
        <v>×</v>
      </c>
      <c r="U160" s="36">
        <v>11</v>
      </c>
      <c r="V160" s="99" t="str">
        <f t="shared" ref="V160:V171" si="28">IF(U160="","","-")</f>
        <v>-</v>
      </c>
      <c r="W160" s="98">
        <v>15</v>
      </c>
      <c r="X160" s="363" t="str">
        <f>IF(U160&lt;&gt;"",IF(U160&gt;W160,IF(U161&gt;W161,"○",IF(U162&gt;W162,"○","×")),IF(U161&gt;W161,IF(U162&gt;W162,"○","×"),"×")),"")</f>
        <v>○</v>
      </c>
      <c r="Y160" s="383">
        <f>RANK(AM161,$AM$161:$AM$173)</f>
        <v>4</v>
      </c>
      <c r="Z160" s="384"/>
      <c r="AA160" s="384"/>
      <c r="AB160" s="385"/>
      <c r="AC160" s="101"/>
      <c r="AD160" s="75"/>
      <c r="AE160" s="71"/>
      <c r="AF160" s="74"/>
      <c r="AG160" s="73"/>
      <c r="AH160" s="70"/>
      <c r="AI160" s="71"/>
      <c r="AJ160" s="71"/>
      <c r="AK160" s="70"/>
      <c r="AL160" s="136"/>
      <c r="AM160" s="136"/>
      <c r="AN160" s="136"/>
      <c r="AO160" s="136"/>
      <c r="AP160" s="136"/>
      <c r="AQ160" s="136"/>
      <c r="AR160" s="136"/>
      <c r="AS160" s="136"/>
      <c r="AW160" s="153"/>
      <c r="AX160" s="153"/>
      <c r="AY160" s="153"/>
      <c r="AZ160" s="153"/>
      <c r="BA160" s="153"/>
      <c r="BB160" s="147"/>
      <c r="BC160" s="147"/>
      <c r="BD160" s="147"/>
      <c r="BE160" s="147"/>
      <c r="BR160" s="133"/>
      <c r="BS160" s="133"/>
      <c r="BT160" s="133"/>
      <c r="BU160" s="133"/>
      <c r="BV160" s="133"/>
      <c r="BW160" s="133"/>
      <c r="BX160" s="133"/>
    </row>
    <row r="161" spans="2:76" ht="12" customHeight="1" x14ac:dyDescent="0.15">
      <c r="B161" s="207" t="s">
        <v>189</v>
      </c>
      <c r="C161" s="304" t="s">
        <v>56</v>
      </c>
      <c r="D161" s="301" t="s">
        <v>34</v>
      </c>
      <c r="E161" s="476"/>
      <c r="F161" s="462"/>
      <c r="G161" s="462"/>
      <c r="H161" s="469"/>
      <c r="I161" s="36">
        <v>16</v>
      </c>
      <c r="J161" s="77" t="str">
        <f>IF(I161="","","-")</f>
        <v>-</v>
      </c>
      <c r="K161" s="97">
        <v>14</v>
      </c>
      <c r="L161" s="352"/>
      <c r="M161" s="36">
        <v>4</v>
      </c>
      <c r="N161" s="77" t="str">
        <f t="shared" si="26"/>
        <v>-</v>
      </c>
      <c r="O161" s="84">
        <v>15</v>
      </c>
      <c r="P161" s="352"/>
      <c r="Q161" s="36">
        <v>7</v>
      </c>
      <c r="R161" s="77" t="str">
        <f t="shared" si="27"/>
        <v>-</v>
      </c>
      <c r="S161" s="84">
        <v>15</v>
      </c>
      <c r="T161" s="352"/>
      <c r="U161" s="36">
        <v>15</v>
      </c>
      <c r="V161" s="77" t="str">
        <f t="shared" si="28"/>
        <v>-</v>
      </c>
      <c r="W161" s="84">
        <v>4</v>
      </c>
      <c r="X161" s="355"/>
      <c r="Y161" s="386"/>
      <c r="Z161" s="387"/>
      <c r="AA161" s="387"/>
      <c r="AB161" s="388"/>
      <c r="AC161" s="101"/>
      <c r="AD161" s="75">
        <f>COUNTIF(E160:X162,"○")</f>
        <v>1</v>
      </c>
      <c r="AE161" s="71">
        <f>COUNTIF(E160:X162,"×")</f>
        <v>3</v>
      </c>
      <c r="AF161" s="74">
        <f>(IF((E160&gt;G160),1,0))+(IF((E161&gt;G161),1,0))+(IF((E162&gt;G162),1,0))+(IF((I160&gt;K160),1,0))+(IF((I161&gt;K161),1,0))+(IF((I162&gt;K162),1,0))+(IF((M160&gt;O160),1,0))+(IF((M161&gt;O161),1,0))+(IF((M162&gt;O162),1,0))+(IF((Q160&gt;S160),1,0))+(IF((Q161&gt;S161),1,0))+(IF((Q162&gt;S162),1,0))+(IF((U160&gt;W160),1,0))+(IF((U161&gt;W161),1,0))+(IF((U162&gt;W162),1,0))</f>
        <v>3</v>
      </c>
      <c r="AG161" s="73">
        <f>(IF((E160&lt;G160),1,0))+(IF((E161&lt;G161),1,0))+(IF((E162&lt;G162),1,0))+(IF((I160&lt;K160),1,0))+(IF((I161&lt;K161),1,0))+(IF((I162&lt;K162),1,0))+(IF((M160&lt;O160),1,0))+(IF((M161&lt;O161),1,0))+(IF((M162&lt;O162),1,0))+(IF((Q160&lt;S160),1,0))+(IF((Q161&lt;S161),1,0))+(IF((Q162&lt;S162),1,0))+(IF((U160&lt;W160),1,0))+(IF((U161&lt;W161),1,0))+(IF((U162&lt;W162),1,0))</f>
        <v>7</v>
      </c>
      <c r="AH161" s="72">
        <f>AF161-AG161</f>
        <v>-4</v>
      </c>
      <c r="AI161" s="71">
        <f>SUM(E160:E162,I160:I162,M160:M162,Q160:Q162,U160:U162)</f>
        <v>102</v>
      </c>
      <c r="AJ161" s="71">
        <f>SUM(G160:G162,K160:K162,O160:O162,S160:S162,W160:W162)</f>
        <v>135</v>
      </c>
      <c r="AK161" s="70">
        <f>AI161-AJ161</f>
        <v>-33</v>
      </c>
      <c r="AL161" s="136"/>
      <c r="AM161" s="234">
        <f>(AD161-AE161)*1000+(AH161)*100+AK161</f>
        <v>-2433</v>
      </c>
      <c r="AN161" s="136"/>
      <c r="AO161" s="136"/>
      <c r="AP161" s="136"/>
      <c r="AQ161" s="136"/>
      <c r="AR161" s="136"/>
      <c r="AS161" s="136"/>
      <c r="AW161" s="153"/>
      <c r="AX161" s="153"/>
      <c r="AY161" s="153"/>
      <c r="AZ161" s="153"/>
      <c r="BA161" s="153"/>
      <c r="BB161" s="147"/>
      <c r="BC161" s="147"/>
      <c r="BD161" s="147"/>
      <c r="BE161" s="147"/>
      <c r="BR161" s="133"/>
      <c r="BS161" s="133"/>
      <c r="BT161" s="133"/>
      <c r="BU161" s="133"/>
      <c r="BV161" s="133"/>
      <c r="BW161" s="133"/>
      <c r="BX161" s="133"/>
    </row>
    <row r="162" spans="2:76" ht="12" customHeight="1" thickBot="1" x14ac:dyDescent="0.2">
      <c r="B162" s="207"/>
      <c r="C162" s="302"/>
      <c r="D162" s="303"/>
      <c r="E162" s="477"/>
      <c r="F162" s="471"/>
      <c r="G162" s="471"/>
      <c r="H162" s="472"/>
      <c r="I162" s="45">
        <v>10</v>
      </c>
      <c r="J162" s="77" t="str">
        <f>IF(I162="","","-")</f>
        <v>-</v>
      </c>
      <c r="K162" s="93">
        <v>15</v>
      </c>
      <c r="L162" s="353"/>
      <c r="M162" s="45"/>
      <c r="N162" s="94" t="str">
        <f t="shared" si="26"/>
        <v/>
      </c>
      <c r="O162" s="93"/>
      <c r="P162" s="352"/>
      <c r="Q162" s="36"/>
      <c r="R162" s="77" t="str">
        <f t="shared" si="27"/>
        <v/>
      </c>
      <c r="S162" s="84"/>
      <c r="T162" s="352"/>
      <c r="U162" s="36">
        <v>15</v>
      </c>
      <c r="V162" s="77" t="str">
        <f t="shared" si="28"/>
        <v>-</v>
      </c>
      <c r="W162" s="84">
        <v>12</v>
      </c>
      <c r="X162" s="355"/>
      <c r="Y162" s="34">
        <f>AD161</f>
        <v>1</v>
      </c>
      <c r="Z162" s="33" t="s">
        <v>10</v>
      </c>
      <c r="AA162" s="33">
        <f>AE161</f>
        <v>3</v>
      </c>
      <c r="AB162" s="32" t="s">
        <v>7</v>
      </c>
      <c r="AC162" s="101"/>
      <c r="AD162" s="75"/>
      <c r="AE162" s="71"/>
      <c r="AF162" s="74"/>
      <c r="AG162" s="73"/>
      <c r="AH162" s="70"/>
      <c r="AI162" s="71"/>
      <c r="AJ162" s="71"/>
      <c r="AK162" s="70"/>
      <c r="AL162" s="136"/>
      <c r="AM162" s="136"/>
      <c r="AN162" s="136"/>
      <c r="AO162" s="136"/>
      <c r="AP162" s="136"/>
      <c r="AQ162" s="136"/>
      <c r="AR162" s="136"/>
      <c r="AS162" s="136"/>
      <c r="AW162" s="153"/>
      <c r="AX162" s="153"/>
      <c r="AY162" s="153"/>
      <c r="AZ162" s="153"/>
      <c r="BA162" s="153"/>
      <c r="BB162" s="147"/>
      <c r="BC162" s="147"/>
      <c r="BD162" s="147"/>
      <c r="BE162" s="147"/>
      <c r="BR162" s="133"/>
      <c r="BS162" s="133"/>
      <c r="BT162" s="133"/>
      <c r="BU162" s="133"/>
      <c r="BV162" s="133"/>
      <c r="BW162" s="133"/>
      <c r="BX162" s="133"/>
    </row>
    <row r="163" spans="2:76" ht="12" customHeight="1" x14ac:dyDescent="0.15">
      <c r="B163" s="207" t="s">
        <v>190</v>
      </c>
      <c r="C163" s="304" t="s">
        <v>73</v>
      </c>
      <c r="D163" s="300" t="s">
        <v>51</v>
      </c>
      <c r="E163" s="79">
        <f>IF(K160="","",K160)</f>
        <v>15</v>
      </c>
      <c r="F163" s="77" t="str">
        <f t="shared" ref="F163:F174" si="29">IF(E163="","","-")</f>
        <v>-</v>
      </c>
      <c r="G163" s="188">
        <f>IF(I160="","",I160)</f>
        <v>8</v>
      </c>
      <c r="H163" s="369" t="str">
        <f>IF(L160="","",IF(L160="○","×",IF(L160="×","○")))</f>
        <v>○</v>
      </c>
      <c r="I163" s="458"/>
      <c r="J163" s="459"/>
      <c r="K163" s="459"/>
      <c r="L163" s="468"/>
      <c r="M163" s="36">
        <v>16</v>
      </c>
      <c r="N163" s="77" t="str">
        <f t="shared" si="26"/>
        <v>-</v>
      </c>
      <c r="O163" s="84">
        <v>18</v>
      </c>
      <c r="P163" s="364" t="str">
        <f>IF(M163&lt;&gt;"",IF(M163&gt;O163,IF(M164&gt;O164,"○",IF(M165&gt;O165,"○","×")),IF(M164&gt;O164,IF(M165&gt;O165,"○","×"),"×")),"")</f>
        <v>×</v>
      </c>
      <c r="Q163" s="41">
        <v>10</v>
      </c>
      <c r="R163" s="80" t="str">
        <f t="shared" si="27"/>
        <v>-</v>
      </c>
      <c r="S163" s="85">
        <v>15</v>
      </c>
      <c r="T163" s="364" t="str">
        <f>IF(Q163&lt;&gt;"",IF(Q163&gt;S163,IF(Q164&gt;S164,"○",IF(Q165&gt;S165,"○","×")),IF(Q164&gt;S164,IF(Q165&gt;S165,"○","×"),"×")),"")</f>
        <v>×</v>
      </c>
      <c r="U163" s="41">
        <v>15</v>
      </c>
      <c r="V163" s="80" t="str">
        <f t="shared" si="28"/>
        <v>-</v>
      </c>
      <c r="W163" s="85">
        <v>7</v>
      </c>
      <c r="X163" s="354" t="str">
        <f>IF(U163&lt;&gt;"",IF(U163&gt;W163,IF(U164&gt;W164,"○",IF(U165&gt;W165,"○","×")),IF(U164&gt;W164,IF(U165&gt;W165,"○","×"),"×")),"")</f>
        <v>○</v>
      </c>
      <c r="Y163" s="383">
        <f>RANK(AM164,$AM$161:$AM$173)</f>
        <v>3</v>
      </c>
      <c r="Z163" s="384"/>
      <c r="AA163" s="384"/>
      <c r="AB163" s="385"/>
      <c r="AC163" s="101"/>
      <c r="AD163" s="90"/>
      <c r="AE163" s="87"/>
      <c r="AF163" s="89"/>
      <c r="AG163" s="88"/>
      <c r="AH163" s="86"/>
      <c r="AI163" s="87"/>
      <c r="AJ163" s="87"/>
      <c r="AK163" s="86"/>
      <c r="AL163" s="136"/>
      <c r="AM163" s="136"/>
      <c r="AN163" s="136"/>
      <c r="AO163" s="136"/>
      <c r="AP163" s="136"/>
      <c r="AQ163" s="136"/>
      <c r="AR163" s="136"/>
      <c r="AS163" s="136"/>
      <c r="AW163" s="153"/>
      <c r="AX163" s="153"/>
      <c r="AY163" s="153"/>
      <c r="AZ163" s="153"/>
      <c r="BA163" s="153"/>
      <c r="BB163" s="147"/>
      <c r="BC163" s="147"/>
      <c r="BD163" s="147"/>
      <c r="BE163" s="147"/>
      <c r="BR163" s="133"/>
      <c r="BS163" s="133"/>
      <c r="BT163" s="133"/>
      <c r="BU163" s="133"/>
      <c r="BV163" s="133"/>
      <c r="BW163" s="133"/>
      <c r="BX163" s="133"/>
    </row>
    <row r="164" spans="2:76" ht="12" customHeight="1" x14ac:dyDescent="0.15">
      <c r="B164" s="207"/>
      <c r="C164" s="304" t="s">
        <v>72</v>
      </c>
      <c r="D164" s="301" t="s">
        <v>34</v>
      </c>
      <c r="E164" s="79">
        <f>IF(K161="","",K161)</f>
        <v>14</v>
      </c>
      <c r="F164" s="77" t="str">
        <f t="shared" si="29"/>
        <v>-</v>
      </c>
      <c r="G164" s="188">
        <f>IF(I161="","",I161)</f>
        <v>16</v>
      </c>
      <c r="H164" s="370" t="str">
        <f>IF(J161="","",J161)</f>
        <v>-</v>
      </c>
      <c r="I164" s="461"/>
      <c r="J164" s="462"/>
      <c r="K164" s="462"/>
      <c r="L164" s="469"/>
      <c r="M164" s="36">
        <v>10</v>
      </c>
      <c r="N164" s="77" t="str">
        <f t="shared" si="26"/>
        <v>-</v>
      </c>
      <c r="O164" s="84">
        <v>15</v>
      </c>
      <c r="P164" s="352"/>
      <c r="Q164" s="36">
        <v>8</v>
      </c>
      <c r="R164" s="77" t="str">
        <f t="shared" si="27"/>
        <v>-</v>
      </c>
      <c r="S164" s="84">
        <v>15</v>
      </c>
      <c r="T164" s="352"/>
      <c r="U164" s="36">
        <v>15</v>
      </c>
      <c r="V164" s="77" t="str">
        <f t="shared" si="28"/>
        <v>-</v>
      </c>
      <c r="W164" s="84">
        <v>10</v>
      </c>
      <c r="X164" s="355"/>
      <c r="Y164" s="386"/>
      <c r="Z164" s="387"/>
      <c r="AA164" s="387"/>
      <c r="AB164" s="388"/>
      <c r="AC164" s="101"/>
      <c r="AD164" s="75">
        <f>COUNTIF(E163:X165,"○")</f>
        <v>2</v>
      </c>
      <c r="AE164" s="71">
        <f>COUNTIF(E163:X165,"×")</f>
        <v>2</v>
      </c>
      <c r="AF164" s="74">
        <f>(IF((E163&gt;G163),1,0))+(IF((E164&gt;G164),1,0))+(IF((E165&gt;G165),1,0))+(IF((I163&gt;K163),1,0))+(IF((I164&gt;K164),1,0))+(IF((I165&gt;K165),1,0))+(IF((M163&gt;O163),1,0))+(IF((M164&gt;O164),1,0))+(IF((M165&gt;O165),1,0))+(IF((Q163&gt;S163),1,0))+(IF((Q164&gt;S164),1,0))+(IF((Q165&gt;S165),1,0))+(IF((U163&gt;W163),1,0))+(IF((U164&gt;W164),1,0))+(IF((U165&gt;W165),1,0))</f>
        <v>4</v>
      </c>
      <c r="AG164" s="73">
        <f>(IF((E163&lt;G163),1,0))+(IF((E164&lt;G164),1,0))+(IF((E165&lt;G165),1,0))+(IF((I163&lt;K163),1,0))+(IF((I164&lt;K164),1,0))+(IF((I165&lt;K165),1,0))+(IF((M163&lt;O163),1,0))+(IF((M164&lt;O164),1,0))+(IF((M165&lt;O165),1,0))+(IF((Q163&lt;S163),1,0))+(IF((Q164&lt;S164),1,0))+(IF((Q165&lt;S165),1,0))+(IF((U163&lt;W163),1,0))+(IF((U164&lt;W164),1,0))+(IF((U165&lt;W165),1,0))</f>
        <v>5</v>
      </c>
      <c r="AH164" s="72">
        <f>AF164-AG164</f>
        <v>-1</v>
      </c>
      <c r="AI164" s="71">
        <f>SUM(E163:E165,I163:I165,M163:M165,Q163:Q165,U163:U165)</f>
        <v>118</v>
      </c>
      <c r="AJ164" s="71">
        <f>SUM(G163:G165,K163:K165,O163:O165,S163:S165,W163:W165)</f>
        <v>114</v>
      </c>
      <c r="AK164" s="70">
        <f>AI164-AJ164</f>
        <v>4</v>
      </c>
      <c r="AL164" s="136"/>
      <c r="AM164" s="234">
        <f>(AD164-AE164)*1000+(AH164)*100+AK164</f>
        <v>-96</v>
      </c>
      <c r="AN164" s="136"/>
      <c r="AO164" s="136"/>
      <c r="AP164" s="136"/>
      <c r="AQ164" s="136"/>
      <c r="AR164" s="136"/>
      <c r="AS164" s="136"/>
      <c r="AW164" s="153"/>
      <c r="AX164" s="153"/>
      <c r="AY164" s="153"/>
      <c r="AZ164" s="153"/>
      <c r="BA164" s="153"/>
      <c r="BB164" s="147"/>
      <c r="BC164" s="147"/>
      <c r="BD164" s="147"/>
      <c r="BE164" s="147"/>
      <c r="BR164" s="133"/>
      <c r="BS164" s="133"/>
      <c r="BT164" s="133"/>
      <c r="BU164" s="133"/>
      <c r="BV164" s="133"/>
      <c r="BW164" s="133"/>
      <c r="BX164" s="133"/>
    </row>
    <row r="165" spans="2:76" ht="12" customHeight="1" thickBot="1" x14ac:dyDescent="0.2">
      <c r="B165" s="207"/>
      <c r="C165" s="302"/>
      <c r="D165" s="305"/>
      <c r="E165" s="96">
        <f>IF(K162="","",K162)</f>
        <v>15</v>
      </c>
      <c r="F165" s="77" t="str">
        <f t="shared" si="29"/>
        <v>-</v>
      </c>
      <c r="G165" s="95">
        <f>IF(I162="","",I162)</f>
        <v>10</v>
      </c>
      <c r="H165" s="467" t="str">
        <f>IF(J162="","",J162)</f>
        <v>-</v>
      </c>
      <c r="I165" s="470"/>
      <c r="J165" s="471"/>
      <c r="K165" s="471"/>
      <c r="L165" s="472"/>
      <c r="M165" s="45"/>
      <c r="N165" s="77" t="str">
        <f t="shared" si="26"/>
        <v/>
      </c>
      <c r="O165" s="93"/>
      <c r="P165" s="353"/>
      <c r="Q165" s="45"/>
      <c r="R165" s="94" t="str">
        <f t="shared" si="27"/>
        <v/>
      </c>
      <c r="S165" s="93"/>
      <c r="T165" s="353"/>
      <c r="U165" s="45"/>
      <c r="V165" s="94" t="str">
        <f t="shared" si="28"/>
        <v/>
      </c>
      <c r="W165" s="93"/>
      <c r="X165" s="355"/>
      <c r="Y165" s="34">
        <f>AD164</f>
        <v>2</v>
      </c>
      <c r="Z165" s="33" t="s">
        <v>10</v>
      </c>
      <c r="AA165" s="33">
        <f>AE164</f>
        <v>2</v>
      </c>
      <c r="AB165" s="32" t="s">
        <v>7</v>
      </c>
      <c r="AC165" s="101"/>
      <c r="AD165" s="64"/>
      <c r="AE165" s="61"/>
      <c r="AF165" s="63"/>
      <c r="AG165" s="62"/>
      <c r="AH165" s="60"/>
      <c r="AI165" s="61"/>
      <c r="AJ165" s="61"/>
      <c r="AK165" s="60"/>
      <c r="AL165" s="136"/>
      <c r="AM165" s="136"/>
      <c r="AN165" s="136"/>
      <c r="AO165" s="136"/>
      <c r="AP165" s="136"/>
      <c r="AQ165" s="136"/>
      <c r="AR165" s="136"/>
      <c r="AS165" s="136"/>
      <c r="AW165" s="153"/>
      <c r="AX165" s="153"/>
      <c r="AY165" s="153"/>
      <c r="AZ165" s="153"/>
      <c r="BA165" s="153"/>
      <c r="BB165" s="147"/>
      <c r="BC165" s="147"/>
      <c r="BD165" s="147"/>
      <c r="BE165" s="147"/>
      <c r="BR165" s="133"/>
      <c r="BS165" s="133"/>
      <c r="BT165" s="133"/>
      <c r="BU165" s="133"/>
      <c r="BV165" s="133"/>
      <c r="BW165" s="133"/>
      <c r="BX165" s="133"/>
    </row>
    <row r="166" spans="2:76" ht="12" customHeight="1" x14ac:dyDescent="0.15">
      <c r="B166" s="207" t="s">
        <v>188</v>
      </c>
      <c r="C166" s="299" t="s">
        <v>101</v>
      </c>
      <c r="D166" s="300" t="s">
        <v>131</v>
      </c>
      <c r="E166" s="79">
        <f>IF(O160="","",O160)</f>
        <v>15</v>
      </c>
      <c r="F166" s="80" t="str">
        <f t="shared" si="29"/>
        <v>-</v>
      </c>
      <c r="G166" s="188">
        <f>IF(M160="","",M160)</f>
        <v>8</v>
      </c>
      <c r="H166" s="369" t="str">
        <f>IF(P160="","",IF(P160="○","×",IF(P160="×","○")))</f>
        <v>○</v>
      </c>
      <c r="I166" s="78">
        <f>IF(O163="","",O163)</f>
        <v>18</v>
      </c>
      <c r="J166" s="77" t="str">
        <f t="shared" ref="J166:J174" si="30">IF(I166="","","-")</f>
        <v>-</v>
      </c>
      <c r="K166" s="188">
        <f>IF(M163="","",M163)</f>
        <v>16</v>
      </c>
      <c r="L166" s="369" t="str">
        <f>IF(P163="","",IF(P163="○","×",IF(P163="×","○")))</f>
        <v>○</v>
      </c>
      <c r="M166" s="458"/>
      <c r="N166" s="459"/>
      <c r="O166" s="459"/>
      <c r="P166" s="468"/>
      <c r="Q166" s="36">
        <v>15</v>
      </c>
      <c r="R166" s="77" t="str">
        <f t="shared" si="27"/>
        <v>-</v>
      </c>
      <c r="S166" s="84">
        <v>9</v>
      </c>
      <c r="T166" s="352" t="str">
        <f>IF(Q166&lt;&gt;"",IF(Q166&gt;S166,IF(Q167&gt;S167,"○",IF(Q168&gt;S168,"○","×")),IF(Q167&gt;S167,IF(Q168&gt;S168,"○","×"),"×")),"")</f>
        <v>○</v>
      </c>
      <c r="U166" s="36">
        <v>15</v>
      </c>
      <c r="V166" s="77" t="str">
        <f t="shared" si="28"/>
        <v>-</v>
      </c>
      <c r="W166" s="84">
        <v>8</v>
      </c>
      <c r="X166" s="354" t="str">
        <f>IF(U166&lt;&gt;"",IF(U166&gt;W166,IF(U167&gt;W167,"○",IF(U168&gt;W168,"○","×")),IF(U167&gt;W167,IF(U168&gt;W168,"○","×"),"×")),"")</f>
        <v>○</v>
      </c>
      <c r="Y166" s="383">
        <f>RANK(AM167,$AM$161:$AM$173)</f>
        <v>1</v>
      </c>
      <c r="Z166" s="384"/>
      <c r="AA166" s="384"/>
      <c r="AB166" s="385"/>
      <c r="AC166" s="101"/>
      <c r="AD166" s="75"/>
      <c r="AE166" s="71"/>
      <c r="AF166" s="74"/>
      <c r="AG166" s="73"/>
      <c r="AH166" s="70"/>
      <c r="AI166" s="71"/>
      <c r="AJ166" s="71"/>
      <c r="AK166" s="70"/>
      <c r="AL166" s="136"/>
      <c r="AM166" s="136"/>
      <c r="AN166" s="136"/>
      <c r="AO166" s="136"/>
      <c r="AP166" s="136"/>
      <c r="AQ166" s="136"/>
      <c r="AR166" s="136"/>
      <c r="AS166" s="136"/>
      <c r="AW166" s="153"/>
      <c r="AX166" s="153"/>
      <c r="AY166" s="153"/>
      <c r="AZ166" s="153"/>
      <c r="BA166" s="153"/>
      <c r="BB166" s="147"/>
      <c r="BC166" s="147"/>
      <c r="BD166" s="147"/>
      <c r="BE166" s="147"/>
      <c r="BR166" s="133"/>
      <c r="BS166" s="133"/>
      <c r="BT166" s="133"/>
      <c r="BU166" s="133"/>
      <c r="BV166" s="133"/>
      <c r="BW166" s="133"/>
      <c r="BX166" s="133"/>
    </row>
    <row r="167" spans="2:76" ht="12" customHeight="1" x14ac:dyDescent="0.15">
      <c r="B167" s="207" t="s">
        <v>189</v>
      </c>
      <c r="C167" s="299" t="s">
        <v>100</v>
      </c>
      <c r="D167" s="301" t="s">
        <v>131</v>
      </c>
      <c r="E167" s="79">
        <f>IF(O161="","",O161)</f>
        <v>15</v>
      </c>
      <c r="F167" s="77" t="str">
        <f t="shared" si="29"/>
        <v>-</v>
      </c>
      <c r="G167" s="188">
        <f>IF(M161="","",M161)</f>
        <v>4</v>
      </c>
      <c r="H167" s="370" t="str">
        <f>IF(J164="","",J164)</f>
        <v/>
      </c>
      <c r="I167" s="78">
        <f>IF(O164="","",O164)</f>
        <v>15</v>
      </c>
      <c r="J167" s="77" t="str">
        <f t="shared" si="30"/>
        <v>-</v>
      </c>
      <c r="K167" s="188">
        <f>IF(M164="","",M164)</f>
        <v>10</v>
      </c>
      <c r="L167" s="370" t="str">
        <f>IF(N164="","",N164)</f>
        <v>-</v>
      </c>
      <c r="M167" s="461"/>
      <c r="N167" s="462"/>
      <c r="O167" s="462"/>
      <c r="P167" s="469"/>
      <c r="Q167" s="36">
        <v>15</v>
      </c>
      <c r="R167" s="77" t="str">
        <f t="shared" si="27"/>
        <v>-</v>
      </c>
      <c r="S167" s="84">
        <v>9</v>
      </c>
      <c r="T167" s="352"/>
      <c r="U167" s="36">
        <v>15</v>
      </c>
      <c r="V167" s="77" t="str">
        <f t="shared" si="28"/>
        <v>-</v>
      </c>
      <c r="W167" s="84">
        <v>4</v>
      </c>
      <c r="X167" s="355"/>
      <c r="Y167" s="386"/>
      <c r="Z167" s="387"/>
      <c r="AA167" s="387"/>
      <c r="AB167" s="388"/>
      <c r="AC167" s="101"/>
      <c r="AD167" s="75">
        <f>COUNTIF(E166:X168,"○")</f>
        <v>4</v>
      </c>
      <c r="AE167" s="71">
        <f>COUNTIF(E166:X168,"×")</f>
        <v>0</v>
      </c>
      <c r="AF167" s="74">
        <f>(IF((E166&gt;G166),1,0))+(IF((E167&gt;G167),1,0))+(IF((E168&gt;G168),1,0))+(IF((I166&gt;K166),1,0))+(IF((I167&gt;K167),1,0))+(IF((I168&gt;K168),1,0))+(IF((M166&gt;O166),1,0))+(IF((M167&gt;O167),1,0))+(IF((M168&gt;O168),1,0))+(IF((Q166&gt;S166),1,0))+(IF((Q167&gt;S167),1,0))+(IF((Q168&gt;S168),1,0))+(IF((U166&gt;W166),1,0))+(IF((U167&gt;W167),1,0))+(IF((U168&gt;W168),1,0))</f>
        <v>8</v>
      </c>
      <c r="AG167" s="73">
        <f>(IF((E166&lt;G166),1,0))+(IF((E167&lt;G167),1,0))+(IF((E168&lt;G168),1,0))+(IF((I166&lt;K166),1,0))+(IF((I167&lt;K167),1,0))+(IF((I168&lt;K168),1,0))+(IF((M166&lt;O166),1,0))+(IF((M167&lt;O167),1,0))+(IF((M168&lt;O168),1,0))+(IF((Q166&lt;S166),1,0))+(IF((Q167&lt;S167),1,0))+(IF((Q168&lt;S168),1,0))+(IF((U166&lt;W166),1,0))+(IF((U167&lt;W167),1,0))+(IF((U168&lt;W168),1,0))</f>
        <v>0</v>
      </c>
      <c r="AH167" s="72">
        <f>AF167-AG167</f>
        <v>8</v>
      </c>
      <c r="AI167" s="71">
        <f>SUM(E166:E168,I166:I168,M166:M168,Q166:Q168,U166:U168)</f>
        <v>123</v>
      </c>
      <c r="AJ167" s="71">
        <f>SUM(G166:G168,K166:K168,O166:O168,S166:S168,W166:W168)</f>
        <v>68</v>
      </c>
      <c r="AK167" s="70">
        <f>AI167-AJ167</f>
        <v>55</v>
      </c>
      <c r="AL167" s="136"/>
      <c r="AM167" s="234">
        <f>(AD167-AE167)*1000+(AH167)*100+AK167</f>
        <v>4855</v>
      </c>
      <c r="AN167" s="136"/>
      <c r="AO167" s="136"/>
      <c r="AP167" s="136"/>
      <c r="AQ167" s="136"/>
      <c r="AR167" s="136"/>
      <c r="AS167" s="136"/>
      <c r="AW167" s="153"/>
      <c r="AX167" s="153"/>
      <c r="AY167" s="153"/>
      <c r="AZ167" s="153"/>
      <c r="BA167" s="153"/>
      <c r="BB167" s="147"/>
      <c r="BC167" s="147"/>
      <c r="BD167" s="147"/>
      <c r="BE167" s="147"/>
      <c r="BR167" s="133"/>
      <c r="BS167" s="133"/>
      <c r="BT167" s="133"/>
      <c r="BU167" s="133"/>
      <c r="BV167" s="133"/>
      <c r="BW167" s="133"/>
      <c r="BX167" s="133"/>
    </row>
    <row r="168" spans="2:76" ht="12" customHeight="1" thickBot="1" x14ac:dyDescent="0.2">
      <c r="B168" s="207"/>
      <c r="C168" s="302"/>
      <c r="D168" s="303"/>
      <c r="E168" s="79" t="str">
        <f>IF(O162="","",O162)</f>
        <v/>
      </c>
      <c r="F168" s="77" t="str">
        <f t="shared" si="29"/>
        <v/>
      </c>
      <c r="G168" s="188" t="str">
        <f>IF(M162="","",M162)</f>
        <v/>
      </c>
      <c r="H168" s="370" t="str">
        <f>IF(J165="","",J165)</f>
        <v/>
      </c>
      <c r="I168" s="78" t="str">
        <f>IF(O165="","",O165)</f>
        <v/>
      </c>
      <c r="J168" s="77" t="str">
        <f t="shared" si="30"/>
        <v/>
      </c>
      <c r="K168" s="188" t="str">
        <f>IF(M165="","",M165)</f>
        <v/>
      </c>
      <c r="L168" s="370" t="str">
        <f>IF(N165="","",N165)</f>
        <v/>
      </c>
      <c r="M168" s="461"/>
      <c r="N168" s="462"/>
      <c r="O168" s="462"/>
      <c r="P168" s="469"/>
      <c r="Q168" s="36"/>
      <c r="R168" s="77" t="str">
        <f t="shared" si="27"/>
        <v/>
      </c>
      <c r="S168" s="84"/>
      <c r="T168" s="353"/>
      <c r="U168" s="36"/>
      <c r="V168" s="77" t="str">
        <f t="shared" si="28"/>
        <v/>
      </c>
      <c r="W168" s="84"/>
      <c r="X168" s="356"/>
      <c r="Y168" s="34">
        <f>AD167</f>
        <v>4</v>
      </c>
      <c r="Z168" s="33" t="s">
        <v>10</v>
      </c>
      <c r="AA168" s="33">
        <f>AE167</f>
        <v>0</v>
      </c>
      <c r="AB168" s="32" t="s">
        <v>7</v>
      </c>
      <c r="AC168" s="101"/>
      <c r="AD168" s="75"/>
      <c r="AE168" s="71"/>
      <c r="AF168" s="74"/>
      <c r="AG168" s="73"/>
      <c r="AH168" s="70"/>
      <c r="AI168" s="71"/>
      <c r="AJ168" s="71"/>
      <c r="AK168" s="70"/>
      <c r="AL168" s="136"/>
      <c r="AM168" s="136"/>
      <c r="AN168" s="136"/>
      <c r="AO168" s="136"/>
      <c r="AP168" s="136"/>
      <c r="AQ168" s="136"/>
      <c r="AR168" s="136"/>
      <c r="AS168" s="136"/>
      <c r="AW168" s="153"/>
      <c r="AX168" s="153"/>
      <c r="AY168" s="153"/>
      <c r="AZ168" s="153"/>
      <c r="BA168" s="153"/>
      <c r="BB168" s="147"/>
      <c r="BC168" s="147"/>
      <c r="BD168" s="147"/>
      <c r="BE168" s="147"/>
      <c r="BR168" s="133"/>
      <c r="BS168" s="133"/>
      <c r="BT168" s="133"/>
      <c r="BU168" s="133"/>
      <c r="BV168" s="133"/>
      <c r="BW168" s="133"/>
      <c r="BX168" s="133"/>
    </row>
    <row r="169" spans="2:76" ht="12" customHeight="1" x14ac:dyDescent="0.15">
      <c r="B169" s="207" t="s">
        <v>190</v>
      </c>
      <c r="C169" s="304" t="s">
        <v>77</v>
      </c>
      <c r="D169" s="300" t="s">
        <v>51</v>
      </c>
      <c r="E169" s="82">
        <f>IF(S160="","",S160)</f>
        <v>15</v>
      </c>
      <c r="F169" s="80" t="str">
        <f t="shared" si="29"/>
        <v>-</v>
      </c>
      <c r="G169" s="187">
        <f>IF(Q160="","",Q160)</f>
        <v>8</v>
      </c>
      <c r="H169" s="484" t="str">
        <f>IF(T160="","",IF(T160="○","×",IF(T160="×","○")))</f>
        <v>○</v>
      </c>
      <c r="I169" s="81">
        <f>IF(S163="","",S163)</f>
        <v>15</v>
      </c>
      <c r="J169" s="80" t="str">
        <f t="shared" si="30"/>
        <v>-</v>
      </c>
      <c r="K169" s="187">
        <f>IF(Q163="","",Q163)</f>
        <v>10</v>
      </c>
      <c r="L169" s="369" t="str">
        <f>IF(T163="","",IF(T163="○","×",IF(T163="×","○")))</f>
        <v>○</v>
      </c>
      <c r="M169" s="187">
        <f>IF(S166="","",S166)</f>
        <v>9</v>
      </c>
      <c r="N169" s="80" t="str">
        <f t="shared" ref="N169:N174" si="31">IF(M169="","","-")</f>
        <v>-</v>
      </c>
      <c r="O169" s="187">
        <f>IF(Q166="","",Q166)</f>
        <v>15</v>
      </c>
      <c r="P169" s="369" t="str">
        <f>IF(T166="","",IF(T166="○","×",IF(T166="×","○")))</f>
        <v>×</v>
      </c>
      <c r="Q169" s="458"/>
      <c r="R169" s="459"/>
      <c r="S169" s="459"/>
      <c r="T169" s="468"/>
      <c r="U169" s="41">
        <v>15</v>
      </c>
      <c r="V169" s="80" t="str">
        <f t="shared" si="28"/>
        <v>-</v>
      </c>
      <c r="W169" s="85">
        <v>5</v>
      </c>
      <c r="X169" s="355" t="str">
        <f>IF(U169&lt;&gt;"",IF(U169&gt;W169,IF(U170&gt;W170,"○",IF(U171&gt;W171,"○","×")),IF(U170&gt;W170,IF(U171&gt;W171,"○","×"),"×")),"")</f>
        <v>○</v>
      </c>
      <c r="Y169" s="383">
        <f>RANK(AM170,$AM$161:$AM$173)</f>
        <v>2</v>
      </c>
      <c r="Z169" s="384"/>
      <c r="AA169" s="384"/>
      <c r="AB169" s="385"/>
      <c r="AC169" s="101"/>
      <c r="AD169" s="90"/>
      <c r="AE169" s="87"/>
      <c r="AF169" s="89"/>
      <c r="AG169" s="88"/>
      <c r="AH169" s="86"/>
      <c r="AI169" s="87"/>
      <c r="AJ169" s="87"/>
      <c r="AK169" s="86"/>
      <c r="AL169" s="136"/>
      <c r="AM169" s="136"/>
      <c r="AN169" s="136"/>
      <c r="AO169" s="136"/>
      <c r="AP169" s="136"/>
      <c r="AQ169" s="136"/>
      <c r="AR169" s="136"/>
      <c r="AS169" s="136"/>
      <c r="AW169" s="153"/>
      <c r="AX169" s="153"/>
      <c r="AY169" s="153"/>
      <c r="AZ169" s="153"/>
      <c r="BA169" s="153"/>
      <c r="BB169" s="147"/>
      <c r="BC169" s="147"/>
      <c r="BD169" s="147"/>
      <c r="BE169" s="147"/>
      <c r="BR169" s="133"/>
      <c r="BS169" s="133"/>
      <c r="BT169" s="133"/>
      <c r="BU169" s="133"/>
      <c r="BV169" s="133"/>
      <c r="BW169" s="133"/>
      <c r="BX169" s="133"/>
    </row>
    <row r="170" spans="2:76" ht="12" customHeight="1" x14ac:dyDescent="0.15">
      <c r="B170" s="207"/>
      <c r="C170" s="304" t="s">
        <v>76</v>
      </c>
      <c r="D170" s="301" t="s">
        <v>34</v>
      </c>
      <c r="E170" s="79">
        <f>IF(S161="","",S161)</f>
        <v>15</v>
      </c>
      <c r="F170" s="77" t="str">
        <f t="shared" si="29"/>
        <v>-</v>
      </c>
      <c r="G170" s="188">
        <f>IF(Q161="","",Q161)</f>
        <v>7</v>
      </c>
      <c r="H170" s="485" t="str">
        <f>IF(J167="","",J167)</f>
        <v>-</v>
      </c>
      <c r="I170" s="78">
        <f>IF(S164="","",S164)</f>
        <v>15</v>
      </c>
      <c r="J170" s="77" t="str">
        <f t="shared" si="30"/>
        <v>-</v>
      </c>
      <c r="K170" s="188">
        <f>IF(Q164="","",Q164)</f>
        <v>8</v>
      </c>
      <c r="L170" s="370" t="str">
        <f>IF(N167="","",N167)</f>
        <v/>
      </c>
      <c r="M170" s="188">
        <f>IF(S167="","",S167)</f>
        <v>9</v>
      </c>
      <c r="N170" s="77" t="str">
        <f t="shared" si="31"/>
        <v>-</v>
      </c>
      <c r="O170" s="188">
        <f>IF(Q167="","",Q167)</f>
        <v>15</v>
      </c>
      <c r="P170" s="370" t="str">
        <f>IF(R167="","",R167)</f>
        <v>-</v>
      </c>
      <c r="Q170" s="461"/>
      <c r="R170" s="462"/>
      <c r="S170" s="462"/>
      <c r="T170" s="469"/>
      <c r="U170" s="36">
        <v>15</v>
      </c>
      <c r="V170" s="77" t="str">
        <f t="shared" si="28"/>
        <v>-</v>
      </c>
      <c r="W170" s="84">
        <v>1</v>
      </c>
      <c r="X170" s="355"/>
      <c r="Y170" s="386"/>
      <c r="Z170" s="387"/>
      <c r="AA170" s="387"/>
      <c r="AB170" s="388"/>
      <c r="AC170" s="101"/>
      <c r="AD170" s="75">
        <f>COUNTIF(E169:X171,"○")</f>
        <v>3</v>
      </c>
      <c r="AE170" s="71">
        <f>COUNTIF(E169:X171,"×")</f>
        <v>1</v>
      </c>
      <c r="AF170" s="74">
        <f>(IF((E169&gt;G169),1,0))+(IF((E170&gt;G170),1,0))+(IF((E171&gt;G171),1,0))+(IF((I169&gt;K169),1,0))+(IF((I170&gt;K170),1,0))+(IF((I171&gt;K171),1,0))+(IF((M169&gt;O169),1,0))+(IF((M170&gt;O170),1,0))+(IF((M171&gt;O171),1,0))+(IF((Q169&gt;S169),1,0))+(IF((Q170&gt;S170),1,0))+(IF((Q171&gt;S171),1,0))+(IF((U169&gt;W169),1,0))+(IF((U170&gt;W170),1,0))+(IF((U171&gt;W171),1,0))</f>
        <v>6</v>
      </c>
      <c r="AG170" s="73">
        <f>(IF((E169&lt;G169),1,0))+(IF((E170&lt;G170),1,0))+(IF((E171&lt;G171),1,0))+(IF((I169&lt;K169),1,0))+(IF((I170&lt;K170),1,0))+(IF((I171&lt;K171),1,0))+(IF((M169&lt;O169),1,0))+(IF((M170&lt;O170),1,0))+(IF((M171&lt;O171),1,0))+(IF((Q169&lt;S169),1,0))+(IF((Q170&lt;S170),1,0))+(IF((Q171&lt;S171),1,0))+(IF((U169&lt;W169),1,0))+(IF((U170&lt;W170),1,0))+(IF((U171&lt;W171),1,0))</f>
        <v>2</v>
      </c>
      <c r="AH170" s="72">
        <f>AF170-AG170</f>
        <v>4</v>
      </c>
      <c r="AI170" s="71">
        <f>SUM(E169:E171,I169:I171,M169:M171,Q169:Q171,U169:U171)</f>
        <v>108</v>
      </c>
      <c r="AJ170" s="71">
        <f>SUM(G169:G171,K169:K171,O169:O171,S169:S171,W169:W171)</f>
        <v>69</v>
      </c>
      <c r="AK170" s="70">
        <f>AI170-AJ170</f>
        <v>39</v>
      </c>
      <c r="AL170" s="136"/>
      <c r="AM170" s="234">
        <f>(AD170-AE170)*1000+(AH170)*100+AK170</f>
        <v>2439</v>
      </c>
      <c r="AN170" s="136"/>
      <c r="AO170" s="136"/>
      <c r="AP170" s="136"/>
      <c r="AQ170" s="136"/>
      <c r="AR170" s="136"/>
      <c r="AS170" s="136"/>
      <c r="AW170" s="153"/>
      <c r="AX170" s="153"/>
      <c r="AY170" s="153"/>
      <c r="AZ170" s="153"/>
      <c r="BA170" s="153"/>
      <c r="BB170" s="147"/>
      <c r="BC170" s="147"/>
      <c r="BD170" s="147"/>
      <c r="BE170" s="147"/>
      <c r="BR170" s="133"/>
      <c r="BS170" s="133"/>
      <c r="BT170" s="133"/>
      <c r="BU170" s="133"/>
      <c r="BV170" s="133"/>
      <c r="BW170" s="133"/>
      <c r="BX170" s="133"/>
    </row>
    <row r="171" spans="2:76" ht="12" customHeight="1" thickBot="1" x14ac:dyDescent="0.2">
      <c r="B171" s="207"/>
      <c r="C171" s="299"/>
      <c r="D171" s="303"/>
      <c r="E171" s="79" t="str">
        <f>IF(S162="","",S162)</f>
        <v/>
      </c>
      <c r="F171" s="77" t="str">
        <f t="shared" si="29"/>
        <v/>
      </c>
      <c r="G171" s="188" t="str">
        <f>IF(Q162="","",Q162)</f>
        <v/>
      </c>
      <c r="H171" s="485" t="str">
        <f>IF(J168="","",J168)</f>
        <v/>
      </c>
      <c r="I171" s="78" t="str">
        <f>IF(S165="","",S165)</f>
        <v/>
      </c>
      <c r="J171" s="77" t="str">
        <f t="shared" si="30"/>
        <v/>
      </c>
      <c r="K171" s="188" t="str">
        <f>IF(Q165="","",Q165)</f>
        <v/>
      </c>
      <c r="L171" s="370" t="str">
        <f>IF(N168="","",N168)</f>
        <v/>
      </c>
      <c r="M171" s="188" t="str">
        <f>IF(S168="","",S168)</f>
        <v/>
      </c>
      <c r="N171" s="77" t="str">
        <f t="shared" si="31"/>
        <v/>
      </c>
      <c r="O171" s="188" t="str">
        <f>IF(Q168="","",Q168)</f>
        <v/>
      </c>
      <c r="P171" s="370" t="str">
        <f>IF(R168="","",R168)</f>
        <v/>
      </c>
      <c r="Q171" s="461"/>
      <c r="R171" s="462"/>
      <c r="S171" s="462"/>
      <c r="T171" s="469"/>
      <c r="U171" s="36"/>
      <c r="V171" s="77" t="str">
        <f t="shared" si="28"/>
        <v/>
      </c>
      <c r="W171" s="84"/>
      <c r="X171" s="356"/>
      <c r="Y171" s="34">
        <f>AD170</f>
        <v>3</v>
      </c>
      <c r="Z171" s="33" t="s">
        <v>10</v>
      </c>
      <c r="AA171" s="33">
        <f>AE170</f>
        <v>1</v>
      </c>
      <c r="AB171" s="32" t="s">
        <v>7</v>
      </c>
      <c r="AC171" s="101"/>
      <c r="AD171" s="64"/>
      <c r="AE171" s="61"/>
      <c r="AF171" s="63"/>
      <c r="AG171" s="62"/>
      <c r="AH171" s="60"/>
      <c r="AI171" s="61"/>
      <c r="AJ171" s="61"/>
      <c r="AK171" s="60"/>
      <c r="AL171" s="136"/>
      <c r="AM171" s="136"/>
      <c r="AN171" s="136"/>
      <c r="AO171" s="136"/>
      <c r="AP171" s="136"/>
      <c r="AQ171" s="136"/>
      <c r="AR171" s="136"/>
      <c r="AS171" s="136"/>
      <c r="AW171" s="153"/>
      <c r="AX171" s="153"/>
      <c r="AY171" s="153"/>
      <c r="AZ171" s="153"/>
      <c r="BA171" s="153"/>
      <c r="BB171" s="147"/>
      <c r="BC171" s="147"/>
      <c r="BD171" s="147"/>
      <c r="BE171" s="147"/>
      <c r="BR171" s="133"/>
      <c r="BS171" s="133"/>
      <c r="BT171" s="133"/>
      <c r="BU171" s="133"/>
      <c r="BV171" s="133"/>
      <c r="BW171" s="133"/>
      <c r="BX171" s="133"/>
    </row>
    <row r="172" spans="2:76" ht="12" customHeight="1" x14ac:dyDescent="0.15">
      <c r="B172" s="207" t="s">
        <v>188</v>
      </c>
      <c r="C172" s="306" t="s">
        <v>54</v>
      </c>
      <c r="D172" s="307" t="s">
        <v>51</v>
      </c>
      <c r="E172" s="82">
        <f>IF(W160="","",W160)</f>
        <v>15</v>
      </c>
      <c r="F172" s="80" t="str">
        <f t="shared" si="29"/>
        <v>-</v>
      </c>
      <c r="G172" s="187">
        <f>IF(U160="","",U160)</f>
        <v>11</v>
      </c>
      <c r="H172" s="484" t="str">
        <f>IF(X160="","",IF(X160="○","×",IF(X160="×","○")))</f>
        <v>×</v>
      </c>
      <c r="I172" s="81">
        <f>IF(W163="","",W163)</f>
        <v>7</v>
      </c>
      <c r="J172" s="80" t="str">
        <f t="shared" si="30"/>
        <v>-</v>
      </c>
      <c r="K172" s="187">
        <f>IF(U163="","",U163)</f>
        <v>15</v>
      </c>
      <c r="L172" s="369" t="str">
        <f>IF(X163="","",IF(X163="○","×",IF(X163="×","○")))</f>
        <v>×</v>
      </c>
      <c r="M172" s="187">
        <f>IF(W166="","",W166)</f>
        <v>8</v>
      </c>
      <c r="N172" s="80" t="str">
        <f t="shared" si="31"/>
        <v>-</v>
      </c>
      <c r="O172" s="187">
        <f>IF(U166="","",U166)</f>
        <v>15</v>
      </c>
      <c r="P172" s="369" t="str">
        <f>IF(X166="","",IF(X166="○","×",IF(X166="×","○")))</f>
        <v>×</v>
      </c>
      <c r="Q172" s="81">
        <f>IF(W169="","",W169)</f>
        <v>5</v>
      </c>
      <c r="R172" s="80" t="str">
        <f>IF(Q172="","","-")</f>
        <v>-</v>
      </c>
      <c r="S172" s="187">
        <f>IF(U169="","",U169)</f>
        <v>15</v>
      </c>
      <c r="T172" s="369" t="str">
        <f>IF(X169="","",IF(X169="○","×",IF(X169="×","○")))</f>
        <v>×</v>
      </c>
      <c r="U172" s="458"/>
      <c r="V172" s="459"/>
      <c r="W172" s="459"/>
      <c r="X172" s="468"/>
      <c r="Y172" s="383">
        <f>RANK(AM173,$AM$161:$AM$173)</f>
        <v>5</v>
      </c>
      <c r="Z172" s="384"/>
      <c r="AA172" s="384"/>
      <c r="AB172" s="385"/>
      <c r="AC172" s="101"/>
      <c r="AD172" s="75"/>
      <c r="AE172" s="71"/>
      <c r="AF172" s="74"/>
      <c r="AG172" s="73"/>
      <c r="AH172" s="70"/>
      <c r="AI172" s="71"/>
      <c r="AJ172" s="71"/>
      <c r="AK172" s="70"/>
      <c r="AL172" s="136"/>
      <c r="AM172" s="136"/>
      <c r="AN172" s="136"/>
      <c r="AO172" s="136"/>
      <c r="AP172" s="136"/>
      <c r="AQ172" s="136"/>
      <c r="AR172" s="136"/>
      <c r="AS172" s="136"/>
      <c r="AW172" s="153"/>
      <c r="AX172" s="153"/>
      <c r="AY172" s="153"/>
      <c r="AZ172" s="153"/>
      <c r="BA172" s="153"/>
      <c r="BB172" s="147"/>
      <c r="BC172" s="147"/>
      <c r="BD172" s="147"/>
      <c r="BE172" s="147"/>
      <c r="BR172" s="133"/>
      <c r="BS172" s="133"/>
      <c r="BT172" s="133"/>
      <c r="BU172" s="133"/>
      <c r="BV172" s="133"/>
      <c r="BW172" s="133"/>
      <c r="BX172" s="133"/>
    </row>
    <row r="173" spans="2:76" ht="12" customHeight="1" x14ac:dyDescent="0.15">
      <c r="B173" s="207" t="s">
        <v>189</v>
      </c>
      <c r="C173" s="299" t="s">
        <v>53</v>
      </c>
      <c r="D173" s="301" t="s">
        <v>34</v>
      </c>
      <c r="E173" s="79">
        <f>IF(W161="","",W161)</f>
        <v>4</v>
      </c>
      <c r="F173" s="77" t="str">
        <f t="shared" si="29"/>
        <v>-</v>
      </c>
      <c r="G173" s="188">
        <f>IF(U161="","",U161)</f>
        <v>15</v>
      </c>
      <c r="H173" s="485" t="str">
        <f>IF(J164="","",J164)</f>
        <v/>
      </c>
      <c r="I173" s="78">
        <f>IF(W164="","",W164)</f>
        <v>10</v>
      </c>
      <c r="J173" s="77" t="str">
        <f t="shared" si="30"/>
        <v>-</v>
      </c>
      <c r="K173" s="188">
        <f>IF(U164="","",U164)</f>
        <v>15</v>
      </c>
      <c r="L173" s="370" t="str">
        <f>IF(N170="","",N170)</f>
        <v>-</v>
      </c>
      <c r="M173" s="188">
        <f>IF(W167="","",W167)</f>
        <v>4</v>
      </c>
      <c r="N173" s="77" t="str">
        <f t="shared" si="31"/>
        <v>-</v>
      </c>
      <c r="O173" s="188">
        <f>IF(U167="","",U167)</f>
        <v>15</v>
      </c>
      <c r="P173" s="370" t="str">
        <f>IF(R170="","",R170)</f>
        <v/>
      </c>
      <c r="Q173" s="78">
        <f>IF(W170="","",W170)</f>
        <v>1</v>
      </c>
      <c r="R173" s="77" t="str">
        <f>IF(Q173="","","-")</f>
        <v>-</v>
      </c>
      <c r="S173" s="188">
        <f>IF(U170="","",U170)</f>
        <v>15</v>
      </c>
      <c r="T173" s="370" t="str">
        <f>IF(V170="","",V170)</f>
        <v>-</v>
      </c>
      <c r="U173" s="461"/>
      <c r="V173" s="462"/>
      <c r="W173" s="462"/>
      <c r="X173" s="469"/>
      <c r="Y173" s="386"/>
      <c r="Z173" s="387"/>
      <c r="AA173" s="387"/>
      <c r="AB173" s="388"/>
      <c r="AC173" s="101"/>
      <c r="AD173" s="75">
        <f>COUNTIF(E172:X174,"○")</f>
        <v>0</v>
      </c>
      <c r="AE173" s="71">
        <f>COUNTIF(E172:X174,"×")</f>
        <v>4</v>
      </c>
      <c r="AF173" s="74">
        <f>(IF((E172&gt;G172),1,0))+(IF((E173&gt;G173),1,0))+(IF((E174&gt;G174),1,0))+(IF((I172&gt;K172),1,0))+(IF((I173&gt;K173),1,0))+(IF((I174&gt;K174),1,0))+(IF((M172&gt;O172),1,0))+(IF((M173&gt;O173),1,0))+(IF((M174&gt;O174),1,0))+(IF((Q172&gt;S172),1,0))+(IF((Q173&gt;S173),1,0))+(IF((Q174&gt;S174),1,0))+(IF((U172&gt;W172),1,0))+(IF((U173&gt;W173),1,0))+(IF((U174&gt;W174),1,0))</f>
        <v>1</v>
      </c>
      <c r="AG173" s="73">
        <f>(IF((E172&lt;G172),1,0))+(IF((E173&lt;G173),1,0))+(IF((E174&lt;G174),1,0))+(IF((I172&lt;K172),1,0))+(IF((I173&lt;K173),1,0))+(IF((I174&lt;K174),1,0))+(IF((M172&lt;O172),1,0))+(IF((M173&lt;O173),1,0))+(IF((M174&lt;O174),1,0))+(IF((Q172&lt;S172),1,0))+(IF((Q173&lt;S173),1,0))+(IF((Q174&lt;S174),1,0))+(IF((U172&lt;W172),1,0))+(IF((U173&lt;W173),1,0))+(IF((U174&lt;W174),1,0))</f>
        <v>8</v>
      </c>
      <c r="AH173" s="72">
        <f>AF173-AG173</f>
        <v>-7</v>
      </c>
      <c r="AI173" s="71">
        <f>SUM(E172:E174,I172:I174,M172:M174,Q172:Q174,U172:U174)</f>
        <v>66</v>
      </c>
      <c r="AJ173" s="71">
        <f>SUM(G172:G174,K172:K174,O172:O174,S172:S174,W172:W174)</f>
        <v>131</v>
      </c>
      <c r="AK173" s="70">
        <f>AI173-AJ173</f>
        <v>-65</v>
      </c>
      <c r="AL173" s="136"/>
      <c r="AM173" s="234">
        <f>(AD173-AE173)*1000+(AH173)*100+AK173</f>
        <v>-4765</v>
      </c>
      <c r="AN173" s="136"/>
      <c r="AO173" s="136"/>
      <c r="AP173" s="136"/>
      <c r="AQ173" s="136"/>
      <c r="AR173" s="136"/>
      <c r="AS173" s="136"/>
      <c r="AW173" s="153"/>
      <c r="AX173" s="153"/>
      <c r="AY173" s="153"/>
      <c r="AZ173" s="153"/>
      <c r="BA173" s="153"/>
      <c r="BB173" s="147"/>
      <c r="BC173" s="147"/>
      <c r="BD173" s="147"/>
      <c r="BE173" s="147"/>
      <c r="BR173" s="133"/>
      <c r="BS173" s="133"/>
      <c r="BT173" s="133"/>
      <c r="BU173" s="133"/>
      <c r="BV173" s="133"/>
      <c r="BW173" s="133"/>
      <c r="BX173" s="133"/>
    </row>
    <row r="174" spans="2:76" ht="12" customHeight="1" thickBot="1" x14ac:dyDescent="0.2">
      <c r="B174" s="207"/>
      <c r="C174" s="308"/>
      <c r="D174" s="309"/>
      <c r="E174" s="69">
        <f>IF(W162="","",W162)</f>
        <v>12</v>
      </c>
      <c r="F174" s="67" t="str">
        <f t="shared" si="29"/>
        <v>-</v>
      </c>
      <c r="G174" s="189">
        <f>IF(U162="","",U162)</f>
        <v>15</v>
      </c>
      <c r="H174" s="486" t="str">
        <f>IF(J165="","",J165)</f>
        <v/>
      </c>
      <c r="I174" s="68" t="str">
        <f>IF(W165="","",W165)</f>
        <v/>
      </c>
      <c r="J174" s="67" t="str">
        <f t="shared" si="30"/>
        <v/>
      </c>
      <c r="K174" s="189" t="str">
        <f>IF(U165="","",U165)</f>
        <v/>
      </c>
      <c r="L174" s="371" t="str">
        <f>IF(N171="","",N171)</f>
        <v/>
      </c>
      <c r="M174" s="189" t="str">
        <f>IF(W168="","",W168)</f>
        <v/>
      </c>
      <c r="N174" s="67" t="str">
        <f t="shared" si="31"/>
        <v/>
      </c>
      <c r="O174" s="189" t="str">
        <f>IF(U168="","",U168)</f>
        <v/>
      </c>
      <c r="P174" s="371" t="str">
        <f>IF(R171="","",R171)</f>
        <v/>
      </c>
      <c r="Q174" s="68" t="str">
        <f>IF(W171="","",W171)</f>
        <v/>
      </c>
      <c r="R174" s="67" t="str">
        <f>IF(Q174="","","-")</f>
        <v/>
      </c>
      <c r="S174" s="189" t="str">
        <f>IF(U171="","",U171)</f>
        <v/>
      </c>
      <c r="T174" s="371" t="str">
        <f>IF(V171="","",V171)</f>
        <v/>
      </c>
      <c r="U174" s="464"/>
      <c r="V174" s="465"/>
      <c r="W174" s="465"/>
      <c r="X174" s="487"/>
      <c r="Y174" s="10">
        <f>AD173</f>
        <v>0</v>
      </c>
      <c r="Z174" s="9" t="s">
        <v>10</v>
      </c>
      <c r="AA174" s="9">
        <f>AE173</f>
        <v>4</v>
      </c>
      <c r="AB174" s="8" t="s">
        <v>7</v>
      </c>
      <c r="AC174" s="101"/>
      <c r="AD174" s="64"/>
      <c r="AE174" s="61"/>
      <c r="AF174" s="63"/>
      <c r="AG174" s="62"/>
      <c r="AH174" s="60"/>
      <c r="AI174" s="61"/>
      <c r="AJ174" s="61"/>
      <c r="AK174" s="60"/>
      <c r="AL174" s="136"/>
      <c r="AM174" s="136"/>
      <c r="AN174" s="136"/>
      <c r="AO174" s="136"/>
      <c r="AP174" s="136"/>
      <c r="AQ174" s="136"/>
      <c r="AR174" s="136"/>
      <c r="AS174" s="136"/>
      <c r="AW174" s="153"/>
      <c r="AX174" s="153"/>
      <c r="AY174" s="153"/>
      <c r="AZ174" s="153"/>
      <c r="BA174" s="153"/>
      <c r="BB174" s="147"/>
      <c r="BC174" s="147"/>
      <c r="BD174" s="147"/>
      <c r="BE174" s="147"/>
      <c r="BR174" s="133"/>
      <c r="BS174" s="133"/>
      <c r="BT174" s="133"/>
      <c r="BU174" s="133"/>
      <c r="BV174" s="133"/>
      <c r="BW174" s="133"/>
      <c r="BX174" s="133"/>
    </row>
    <row r="175" spans="2:76" ht="12" customHeight="1" thickBot="1" x14ac:dyDescent="0.2">
      <c r="B175" s="207"/>
      <c r="C175" s="146"/>
      <c r="D175" s="145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75"/>
      <c r="AD175" s="143"/>
      <c r="AE175" s="143"/>
      <c r="AF175" s="143"/>
      <c r="BR175" s="133"/>
      <c r="BS175" s="133"/>
      <c r="BT175" s="133"/>
      <c r="BU175" s="133"/>
      <c r="BV175" s="133"/>
      <c r="BW175" s="133"/>
      <c r="BX175" s="133"/>
    </row>
    <row r="176" spans="2:76" ht="12" customHeight="1" x14ac:dyDescent="0.15">
      <c r="B176" s="207"/>
      <c r="C176" s="478" t="s">
        <v>176</v>
      </c>
      <c r="D176" s="479"/>
      <c r="E176" s="431" t="str">
        <f>C178</f>
        <v>山内稜太</v>
      </c>
      <c r="F176" s="393"/>
      <c r="G176" s="393"/>
      <c r="H176" s="394"/>
      <c r="I176" s="392" t="str">
        <f>C181</f>
        <v>石井ひまり</v>
      </c>
      <c r="J176" s="393"/>
      <c r="K176" s="393"/>
      <c r="L176" s="394"/>
      <c r="M176" s="392" t="str">
        <f>C184</f>
        <v>近藤慎之介</v>
      </c>
      <c r="N176" s="393"/>
      <c r="O176" s="393"/>
      <c r="P176" s="394"/>
      <c r="Q176" s="392" t="str">
        <f>C187</f>
        <v>宮本麻美</v>
      </c>
      <c r="R176" s="393"/>
      <c r="S176" s="393"/>
      <c r="T176" s="482"/>
      <c r="U176" s="395" t="s">
        <v>1</v>
      </c>
      <c r="V176" s="396"/>
      <c r="W176" s="396"/>
      <c r="X176" s="397"/>
      <c r="Y176" s="7"/>
      <c r="Z176" s="372" t="s">
        <v>3</v>
      </c>
      <c r="AA176" s="373"/>
      <c r="AB176" s="372" t="s">
        <v>4</v>
      </c>
      <c r="AC176" s="374"/>
      <c r="AD176" s="373"/>
      <c r="AE176" s="375" t="s">
        <v>5</v>
      </c>
      <c r="AF176" s="376"/>
      <c r="AG176" s="377"/>
      <c r="BR176" s="133"/>
      <c r="BS176" s="133"/>
      <c r="BT176" s="133"/>
      <c r="BU176" s="133"/>
      <c r="BV176" s="133"/>
      <c r="BW176" s="133"/>
      <c r="BX176" s="133"/>
    </row>
    <row r="177" spans="2:76" ht="12" customHeight="1" thickBot="1" x14ac:dyDescent="0.2">
      <c r="B177" s="207"/>
      <c r="C177" s="480"/>
      <c r="D177" s="481"/>
      <c r="E177" s="423" t="str">
        <f>C179</f>
        <v>森　秀成</v>
      </c>
      <c r="F177" s="424"/>
      <c r="G177" s="424"/>
      <c r="H177" s="425"/>
      <c r="I177" s="426" t="str">
        <f>C182</f>
        <v>眞鍋心優</v>
      </c>
      <c r="J177" s="424"/>
      <c r="K177" s="424"/>
      <c r="L177" s="425"/>
      <c r="M177" s="426" t="str">
        <f>C185</f>
        <v>内藤颯太</v>
      </c>
      <c r="N177" s="424"/>
      <c r="O177" s="424"/>
      <c r="P177" s="425"/>
      <c r="Q177" s="426" t="str">
        <f>C188</f>
        <v>仲渡理恵子</v>
      </c>
      <c r="R177" s="424"/>
      <c r="S177" s="424"/>
      <c r="T177" s="483"/>
      <c r="U177" s="389" t="s">
        <v>2</v>
      </c>
      <c r="V177" s="390"/>
      <c r="W177" s="390"/>
      <c r="X177" s="391"/>
      <c r="Y177" s="7"/>
      <c r="Z177" s="184" t="s">
        <v>6</v>
      </c>
      <c r="AA177" s="185" t="s">
        <v>7</v>
      </c>
      <c r="AB177" s="184" t="s">
        <v>22</v>
      </c>
      <c r="AC177" s="185" t="s">
        <v>8</v>
      </c>
      <c r="AD177" s="186" t="s">
        <v>9</v>
      </c>
      <c r="AE177" s="185" t="s">
        <v>22</v>
      </c>
      <c r="AF177" s="185" t="s">
        <v>8</v>
      </c>
      <c r="AG177" s="186" t="s">
        <v>9</v>
      </c>
      <c r="BR177" s="133"/>
      <c r="BS177" s="133"/>
      <c r="BT177" s="133"/>
      <c r="BU177" s="133"/>
      <c r="BV177" s="133"/>
      <c r="BW177" s="133"/>
      <c r="BX177" s="133"/>
    </row>
    <row r="178" spans="2:76" ht="12" customHeight="1" x14ac:dyDescent="0.15">
      <c r="B178" s="207" t="s">
        <v>188</v>
      </c>
      <c r="C178" s="304" t="s">
        <v>53</v>
      </c>
      <c r="D178" s="301" t="s">
        <v>51</v>
      </c>
      <c r="E178" s="473"/>
      <c r="F178" s="474"/>
      <c r="G178" s="474"/>
      <c r="H178" s="475"/>
      <c r="I178" s="36">
        <v>3</v>
      </c>
      <c r="J178" s="77" t="str">
        <f>IF(I178="","","-")</f>
        <v>-</v>
      </c>
      <c r="K178" s="84">
        <v>15</v>
      </c>
      <c r="L178" s="362" t="str">
        <f>IF(I178&lt;&gt;"",IF(I178&gt;K178,IF(I179&gt;K179,"○",IF(I180&gt;K180,"○","×")),IF(I179&gt;K179,IF(I180&gt;K180,"○","×"),"×")),"")</f>
        <v>×</v>
      </c>
      <c r="M178" s="36">
        <v>17</v>
      </c>
      <c r="N178" s="99" t="str">
        <f t="shared" ref="N178:N183" si="32">IF(M178="","","-")</f>
        <v>-</v>
      </c>
      <c r="O178" s="98">
        <v>19</v>
      </c>
      <c r="P178" s="362" t="str">
        <f>IF(M178&lt;&gt;"",IF(M178&gt;O178,IF(M179&gt;O179,"○",IF(M180&gt;O180,"○","×")),IF(M179&gt;O179,IF(M180&gt;O180,"○","×"),"×")),"")</f>
        <v>○</v>
      </c>
      <c r="Q178" s="113">
        <v>5</v>
      </c>
      <c r="R178" s="99" t="str">
        <f t="shared" ref="R178:R186" si="33">IF(Q178="","","-")</f>
        <v>-</v>
      </c>
      <c r="S178" s="84">
        <v>15</v>
      </c>
      <c r="T178" s="363" t="str">
        <f>IF(Q178&lt;&gt;"",IF(Q178&gt;S178,IF(Q179&gt;S179,"○",IF(Q180&gt;S180,"○","×")),IF(Q179&gt;S179,IF(Q180&gt;S180,"○","×"),"×")),"")</f>
        <v>×</v>
      </c>
      <c r="U178" s="383">
        <f>RANK(AI179,$AI$179:$AI$188)</f>
        <v>3</v>
      </c>
      <c r="V178" s="384"/>
      <c r="W178" s="384"/>
      <c r="X178" s="385"/>
      <c r="Y178" s="7"/>
      <c r="Z178" s="110"/>
      <c r="AA178" s="106"/>
      <c r="AB178" s="182"/>
      <c r="AC178" s="183"/>
      <c r="AD178" s="111"/>
      <c r="AE178" s="106"/>
      <c r="AF178" s="106"/>
      <c r="AG178" s="105"/>
      <c r="BR178" s="133"/>
      <c r="BS178" s="133"/>
      <c r="BT178" s="133"/>
      <c r="BU178" s="133"/>
      <c r="BV178" s="133"/>
      <c r="BW178" s="133"/>
      <c r="BX178" s="133"/>
    </row>
    <row r="179" spans="2:76" ht="12" customHeight="1" x14ac:dyDescent="0.15">
      <c r="B179" s="207" t="s">
        <v>189</v>
      </c>
      <c r="C179" s="304" t="s">
        <v>55</v>
      </c>
      <c r="D179" s="301" t="s">
        <v>34</v>
      </c>
      <c r="E179" s="476"/>
      <c r="F179" s="462"/>
      <c r="G179" s="462"/>
      <c r="H179" s="469"/>
      <c r="I179" s="36">
        <v>1</v>
      </c>
      <c r="J179" s="77" t="str">
        <f>IF(I179="","","-")</f>
        <v>-</v>
      </c>
      <c r="K179" s="97">
        <v>15</v>
      </c>
      <c r="L179" s="352"/>
      <c r="M179" s="36">
        <v>15</v>
      </c>
      <c r="N179" s="77" t="str">
        <f t="shared" si="32"/>
        <v>-</v>
      </c>
      <c r="O179" s="84">
        <v>8</v>
      </c>
      <c r="P179" s="352"/>
      <c r="Q179" s="36">
        <v>12</v>
      </c>
      <c r="R179" s="77" t="str">
        <f t="shared" si="33"/>
        <v>-</v>
      </c>
      <c r="S179" s="84">
        <v>15</v>
      </c>
      <c r="T179" s="355"/>
      <c r="U179" s="386"/>
      <c r="V179" s="387"/>
      <c r="W179" s="387"/>
      <c r="X179" s="388"/>
      <c r="Y179" s="7"/>
      <c r="Z179" s="110">
        <f>COUNTIF(E178:T180,"○")</f>
        <v>1</v>
      </c>
      <c r="AA179" s="106">
        <f>COUNTIF(E178:T180,"×")</f>
        <v>2</v>
      </c>
      <c r="AB179" s="109">
        <f>(IF((E178&gt;G178),1,0))+(IF((E179&gt;G179),1,0))+(IF((E180&gt;G180),1,0))+(IF((I178&gt;K178),1,0))+(IF((I179&gt;K179),1,0))+(IF((I180&gt;K180),1,0))+(IF((M178&gt;O178),1,0))+(IF((M179&gt;O179),1,0))+(IF((M180&gt;O180),1,0))+(IF((Q178&gt;S178),1,0))+(IF((Q179&gt;S179),1,0))+(IF((Q180&gt;S180),1,0))</f>
        <v>2</v>
      </c>
      <c r="AC179" s="108">
        <f>(IF((E178&lt;G178),1,0))+(IF((E179&lt;G179),1,0))+(IF((E180&lt;G180),1,0))+(IF((I178&lt;K178),1,0))+(IF((I179&lt;K179),1,0))+(IF((I180&lt;K180),1,0))+(IF((M178&lt;O178),1,0))+(IF((M179&lt;O179),1,0))+(IF((M180&lt;O180),1,0))+(IF((Q178&lt;S178),1,0))+(IF((Q179&lt;S179),1,0))+(IF((Q180&lt;S180),1,0))</f>
        <v>5</v>
      </c>
      <c r="AD179" s="107">
        <f>AB179-AC179</f>
        <v>-3</v>
      </c>
      <c r="AE179" s="106">
        <f>SUM(E178:E180,I178:I180,M178:M180,Q178:Q180)</f>
        <v>68</v>
      </c>
      <c r="AF179" s="106">
        <f>SUM(G178:G180,K178:K180,O178:O180,S178:S180)</f>
        <v>99</v>
      </c>
      <c r="AG179" s="105">
        <f>AE179-AF179</f>
        <v>-31</v>
      </c>
      <c r="AI179" s="234">
        <f>(Z179-AA179)*1000+(AD179)*100+AG179</f>
        <v>-1331</v>
      </c>
      <c r="BR179" s="133"/>
      <c r="BS179" s="133"/>
      <c r="BT179" s="133"/>
      <c r="BU179" s="133"/>
      <c r="BV179" s="133"/>
      <c r="BW179" s="133"/>
      <c r="BX179" s="133"/>
    </row>
    <row r="180" spans="2:76" ht="12" customHeight="1" thickBot="1" x14ac:dyDescent="0.2">
      <c r="B180" s="207"/>
      <c r="C180" s="302"/>
      <c r="D180" s="303"/>
      <c r="E180" s="477"/>
      <c r="F180" s="471"/>
      <c r="G180" s="471"/>
      <c r="H180" s="472"/>
      <c r="I180" s="45"/>
      <c r="J180" s="77" t="str">
        <f>IF(I180="","","-")</f>
        <v/>
      </c>
      <c r="K180" s="93"/>
      <c r="L180" s="353"/>
      <c r="M180" s="45">
        <v>15</v>
      </c>
      <c r="N180" s="94" t="str">
        <f t="shared" si="32"/>
        <v>-</v>
      </c>
      <c r="O180" s="93">
        <v>12</v>
      </c>
      <c r="P180" s="352"/>
      <c r="Q180" s="45"/>
      <c r="R180" s="94" t="str">
        <f t="shared" si="33"/>
        <v/>
      </c>
      <c r="S180" s="93"/>
      <c r="T180" s="355"/>
      <c r="U180" s="34">
        <f>Z179</f>
        <v>1</v>
      </c>
      <c r="V180" s="33" t="s">
        <v>10</v>
      </c>
      <c r="W180" s="33">
        <f>AA179</f>
        <v>2</v>
      </c>
      <c r="X180" s="32" t="s">
        <v>7</v>
      </c>
      <c r="Y180" s="7"/>
      <c r="Z180" s="110"/>
      <c r="AA180" s="106"/>
      <c r="AB180" s="110"/>
      <c r="AC180" s="106"/>
      <c r="AD180" s="105"/>
      <c r="AE180" s="106"/>
      <c r="AF180" s="106"/>
      <c r="AG180" s="105"/>
      <c r="BR180" s="133"/>
      <c r="BS180" s="133"/>
      <c r="BT180" s="133"/>
      <c r="BU180" s="133"/>
      <c r="BV180" s="133"/>
      <c r="BW180" s="133"/>
      <c r="BX180" s="133"/>
    </row>
    <row r="181" spans="2:76" ht="12" customHeight="1" x14ac:dyDescent="0.15">
      <c r="B181" s="207" t="s">
        <v>190</v>
      </c>
      <c r="C181" s="304" t="s">
        <v>75</v>
      </c>
      <c r="D181" s="300" t="s">
        <v>51</v>
      </c>
      <c r="E181" s="79">
        <f>IF(K178="","",K178)</f>
        <v>15</v>
      </c>
      <c r="F181" s="77" t="str">
        <f t="shared" ref="F181:F189" si="34">IF(E181="","","-")</f>
        <v>-</v>
      </c>
      <c r="G181" s="188">
        <f>IF(I178="","",I178)</f>
        <v>3</v>
      </c>
      <c r="H181" s="369" t="str">
        <f>IF(L178="","",IF(L178="○","×",IF(L178="×","○")))</f>
        <v>○</v>
      </c>
      <c r="I181" s="458"/>
      <c r="J181" s="459"/>
      <c r="K181" s="459"/>
      <c r="L181" s="468"/>
      <c r="M181" s="36">
        <v>15</v>
      </c>
      <c r="N181" s="77" t="str">
        <f t="shared" si="32"/>
        <v>-</v>
      </c>
      <c r="O181" s="84">
        <v>5</v>
      </c>
      <c r="P181" s="364" t="str">
        <f>IF(M181&lt;&gt;"",IF(M181&gt;O181,IF(M182&gt;O182,"○",IF(M183&gt;O183,"○","×")),IF(M182&gt;O182,IF(M183&gt;O183,"○","×"),"×")),"")</f>
        <v>○</v>
      </c>
      <c r="Q181" s="36">
        <v>15</v>
      </c>
      <c r="R181" s="77" t="str">
        <f t="shared" si="33"/>
        <v>-</v>
      </c>
      <c r="S181" s="84">
        <v>9</v>
      </c>
      <c r="T181" s="354" t="str">
        <f>IF(Q181&lt;&gt;"",IF(Q181&gt;S181,IF(Q182&gt;S182,"○",IF(Q183&gt;S183,"○","×")),IF(Q182&gt;S182,IF(Q183&gt;S183,"○","×"),"×")),"")</f>
        <v>○</v>
      </c>
      <c r="U181" s="383">
        <f>RANK(AI182,$AI$179:$AI$188)</f>
        <v>1</v>
      </c>
      <c r="V181" s="384"/>
      <c r="W181" s="384"/>
      <c r="X181" s="385"/>
      <c r="Y181" s="7"/>
      <c r="Z181" s="182"/>
      <c r="AA181" s="183"/>
      <c r="AB181" s="182"/>
      <c r="AC181" s="183"/>
      <c r="AD181" s="111"/>
      <c r="AE181" s="183"/>
      <c r="AF181" s="183"/>
      <c r="AG181" s="111"/>
      <c r="BR181" s="133"/>
      <c r="BS181" s="133"/>
      <c r="BT181" s="133"/>
      <c r="BU181" s="133"/>
      <c r="BV181" s="133"/>
      <c r="BW181" s="133"/>
      <c r="BX181" s="133"/>
    </row>
    <row r="182" spans="2:76" ht="12" customHeight="1" x14ac:dyDescent="0.15">
      <c r="B182" s="207"/>
      <c r="C182" s="304" t="s">
        <v>74</v>
      </c>
      <c r="D182" s="301" t="s">
        <v>34</v>
      </c>
      <c r="E182" s="79">
        <f>IF(K179="","",K179)</f>
        <v>15</v>
      </c>
      <c r="F182" s="77" t="str">
        <f t="shared" si="34"/>
        <v>-</v>
      </c>
      <c r="G182" s="188">
        <f>IF(I179="","",I179)</f>
        <v>1</v>
      </c>
      <c r="H182" s="370" t="str">
        <f>IF(J179="","",J179)</f>
        <v>-</v>
      </c>
      <c r="I182" s="461"/>
      <c r="J182" s="462"/>
      <c r="K182" s="462"/>
      <c r="L182" s="469"/>
      <c r="M182" s="36">
        <v>15</v>
      </c>
      <c r="N182" s="77" t="str">
        <f t="shared" si="32"/>
        <v>-</v>
      </c>
      <c r="O182" s="84">
        <v>4</v>
      </c>
      <c r="P182" s="352"/>
      <c r="Q182" s="36">
        <v>10</v>
      </c>
      <c r="R182" s="77" t="str">
        <f t="shared" si="33"/>
        <v>-</v>
      </c>
      <c r="S182" s="84">
        <v>15</v>
      </c>
      <c r="T182" s="355"/>
      <c r="U182" s="386"/>
      <c r="V182" s="387"/>
      <c r="W182" s="387"/>
      <c r="X182" s="388"/>
      <c r="Y182" s="7"/>
      <c r="Z182" s="110">
        <f>COUNTIF(E181:T183,"○")</f>
        <v>3</v>
      </c>
      <c r="AA182" s="106">
        <f>COUNTIF(E181:T183,"×")</f>
        <v>0</v>
      </c>
      <c r="AB182" s="109">
        <f>(IF((E181&gt;G181),1,0))+(IF((E182&gt;G182),1,0))+(IF((E183&gt;G183),1,0))+(IF((I181&gt;K181),1,0))+(IF((I182&gt;K182),1,0))+(IF((I183&gt;K183),1,0))+(IF((M181&gt;O181),1,0))+(IF((M182&gt;O182),1,0))+(IF((M183&gt;O183),1,0))+(IF((Q181&gt;S181),1,0))+(IF((Q182&gt;S182),1,0))+(IF((Q183&gt;S183),1,0))</f>
        <v>6</v>
      </c>
      <c r="AC182" s="108">
        <f>(IF((E181&lt;G181),1,0))+(IF((E182&lt;G182),1,0))+(IF((E183&lt;G183),1,0))+(IF((I181&lt;K181),1,0))+(IF((I182&lt;K182),1,0))+(IF((I183&lt;K183),1,0))+(IF((M181&lt;O181),1,0))+(IF((M182&lt;O182),1,0))+(IF((M183&lt;O183),1,0))+(IF((Q181&lt;S181),1,0))+(IF((Q182&lt;S182),1,0))+(IF((Q183&lt;S183),1,0))</f>
        <v>1</v>
      </c>
      <c r="AD182" s="107">
        <f>AB182-AC182</f>
        <v>5</v>
      </c>
      <c r="AE182" s="106">
        <f>SUM(E181:E183,I181:I183,M181:M183,Q181:Q183)</f>
        <v>100</v>
      </c>
      <c r="AF182" s="106">
        <f>SUM(G181:G183,K181:K183,O181:O183,S181:S183)</f>
        <v>50</v>
      </c>
      <c r="AG182" s="105">
        <f>AE182-AF182</f>
        <v>50</v>
      </c>
      <c r="AI182" s="234">
        <f>(Z182-AA182)*1000+(AD182)*100+AG182</f>
        <v>3550</v>
      </c>
      <c r="BR182" s="133"/>
      <c r="BS182" s="133"/>
      <c r="BT182" s="133"/>
      <c r="BU182" s="133"/>
      <c r="BV182" s="133"/>
      <c r="BW182" s="133"/>
      <c r="BX182" s="133"/>
    </row>
    <row r="183" spans="2:76" ht="12" customHeight="1" thickBot="1" x14ac:dyDescent="0.2">
      <c r="B183" s="207"/>
      <c r="C183" s="302"/>
      <c r="D183" s="305"/>
      <c r="E183" s="96" t="str">
        <f>IF(K180="","",K180)</f>
        <v/>
      </c>
      <c r="F183" s="77" t="str">
        <f t="shared" si="34"/>
        <v/>
      </c>
      <c r="G183" s="95" t="str">
        <f>IF(I180="","",I180)</f>
        <v/>
      </c>
      <c r="H183" s="467" t="str">
        <f>IF(J180="","",J180)</f>
        <v/>
      </c>
      <c r="I183" s="470"/>
      <c r="J183" s="471"/>
      <c r="K183" s="471"/>
      <c r="L183" s="472"/>
      <c r="M183" s="45"/>
      <c r="N183" s="77" t="str">
        <f t="shared" si="32"/>
        <v/>
      </c>
      <c r="O183" s="93"/>
      <c r="P183" s="353"/>
      <c r="Q183" s="45">
        <v>15</v>
      </c>
      <c r="R183" s="94" t="str">
        <f t="shared" si="33"/>
        <v>-</v>
      </c>
      <c r="S183" s="93">
        <v>13</v>
      </c>
      <c r="T183" s="356"/>
      <c r="U183" s="34">
        <f>Z182</f>
        <v>3</v>
      </c>
      <c r="V183" s="33" t="s">
        <v>10</v>
      </c>
      <c r="W183" s="33">
        <f>AA182</f>
        <v>0</v>
      </c>
      <c r="X183" s="32" t="s">
        <v>7</v>
      </c>
      <c r="Y183" s="7"/>
      <c r="Z183" s="104"/>
      <c r="AA183" s="103"/>
      <c r="AB183" s="104"/>
      <c r="AC183" s="103"/>
      <c r="AD183" s="102"/>
      <c r="AE183" s="103"/>
      <c r="AF183" s="103"/>
      <c r="AG183" s="102"/>
      <c r="BR183" s="133"/>
      <c r="BS183" s="133"/>
      <c r="BT183" s="133"/>
      <c r="BU183" s="133"/>
      <c r="BV183" s="133"/>
      <c r="BW183" s="133"/>
      <c r="BX183" s="133"/>
    </row>
    <row r="184" spans="2:76" ht="12" customHeight="1" x14ac:dyDescent="0.15">
      <c r="B184" s="207" t="s">
        <v>188</v>
      </c>
      <c r="C184" s="299" t="s">
        <v>52</v>
      </c>
      <c r="D184" s="300" t="s">
        <v>51</v>
      </c>
      <c r="E184" s="79">
        <f>IF(O178="","",O178)</f>
        <v>19</v>
      </c>
      <c r="F184" s="80" t="str">
        <f t="shared" si="34"/>
        <v>-</v>
      </c>
      <c r="G184" s="188">
        <f>IF(M178="","",M178)</f>
        <v>17</v>
      </c>
      <c r="H184" s="369" t="str">
        <f>IF(P178="","",IF(P178="○","×",IF(P178="×","○")))</f>
        <v>×</v>
      </c>
      <c r="I184" s="78">
        <f>IF(O181="","",O181)</f>
        <v>5</v>
      </c>
      <c r="J184" s="77" t="str">
        <f t="shared" ref="J184:J189" si="35">IF(I184="","","-")</f>
        <v>-</v>
      </c>
      <c r="K184" s="188">
        <f>IF(M181="","",M181)</f>
        <v>15</v>
      </c>
      <c r="L184" s="369" t="str">
        <f>IF(P181="","",IF(P181="○","×",IF(P181="×","○")))</f>
        <v>×</v>
      </c>
      <c r="M184" s="458"/>
      <c r="N184" s="459"/>
      <c r="O184" s="459"/>
      <c r="P184" s="468"/>
      <c r="Q184" s="36">
        <v>9</v>
      </c>
      <c r="R184" s="77" t="str">
        <f t="shared" si="33"/>
        <v>-</v>
      </c>
      <c r="S184" s="84">
        <v>15</v>
      </c>
      <c r="T184" s="355" t="str">
        <f>IF(Q184&lt;&gt;"",IF(Q184&gt;S184,IF(Q185&gt;S185,"○",IF(Q186&gt;S186,"○","×")),IF(Q185&gt;S185,IF(Q186&gt;S186,"○","×"),"×")),"")</f>
        <v>×</v>
      </c>
      <c r="U184" s="383">
        <f>RANK(AI185,$AI$179:$AI$188)</f>
        <v>4</v>
      </c>
      <c r="V184" s="384"/>
      <c r="W184" s="384"/>
      <c r="X184" s="385"/>
      <c r="Y184" s="7"/>
      <c r="Z184" s="110"/>
      <c r="AA184" s="106"/>
      <c r="AB184" s="110"/>
      <c r="AC184" s="106"/>
      <c r="AD184" s="105"/>
      <c r="AE184" s="106"/>
      <c r="AF184" s="106"/>
      <c r="AG184" s="105"/>
      <c r="BR184" s="133"/>
      <c r="BS184" s="133"/>
      <c r="BT184" s="133"/>
      <c r="BU184" s="133"/>
      <c r="BV184" s="133"/>
      <c r="BW184" s="133"/>
      <c r="BX184" s="133"/>
    </row>
    <row r="185" spans="2:76" ht="12" customHeight="1" x14ac:dyDescent="0.15">
      <c r="B185" s="207" t="s">
        <v>189</v>
      </c>
      <c r="C185" s="299" t="s">
        <v>50</v>
      </c>
      <c r="D185" s="301" t="s">
        <v>34</v>
      </c>
      <c r="E185" s="79">
        <f>IF(O179="","",O179)</f>
        <v>8</v>
      </c>
      <c r="F185" s="77" t="str">
        <f t="shared" si="34"/>
        <v>-</v>
      </c>
      <c r="G185" s="188">
        <f>IF(M179="","",M179)</f>
        <v>15</v>
      </c>
      <c r="H185" s="370" t="str">
        <f>IF(J182="","",J182)</f>
        <v/>
      </c>
      <c r="I185" s="78">
        <f>IF(O182="","",O182)</f>
        <v>4</v>
      </c>
      <c r="J185" s="77" t="str">
        <f t="shared" si="35"/>
        <v>-</v>
      </c>
      <c r="K185" s="188">
        <f>IF(M182="","",M182)</f>
        <v>15</v>
      </c>
      <c r="L185" s="370" t="str">
        <f>IF(N182="","",N182)</f>
        <v>-</v>
      </c>
      <c r="M185" s="461"/>
      <c r="N185" s="462"/>
      <c r="O185" s="462"/>
      <c r="P185" s="469"/>
      <c r="Q185" s="36">
        <v>4</v>
      </c>
      <c r="R185" s="77" t="str">
        <f t="shared" si="33"/>
        <v>-</v>
      </c>
      <c r="S185" s="84">
        <v>15</v>
      </c>
      <c r="T185" s="355"/>
      <c r="U185" s="386"/>
      <c r="V185" s="387"/>
      <c r="W185" s="387"/>
      <c r="X185" s="388"/>
      <c r="Y185" s="7"/>
      <c r="Z185" s="110">
        <f>COUNTIF(E184:T186,"○")</f>
        <v>0</v>
      </c>
      <c r="AA185" s="106">
        <f>COUNTIF(E184:T186,"×")</f>
        <v>3</v>
      </c>
      <c r="AB185" s="109">
        <f>(IF((E184&gt;G184),1,0))+(IF((E185&gt;G185),1,0))+(IF((E186&gt;G186),1,0))+(IF((I184&gt;K184),1,0))+(IF((I185&gt;K185),1,0))+(IF((I186&gt;K186),1,0))+(IF((M184&gt;O184),1,0))+(IF((M185&gt;O185),1,0))+(IF((M186&gt;O186),1,0))+(IF((Q184&gt;S184),1,0))+(IF((Q185&gt;S185),1,0))+(IF((Q186&gt;S186),1,0))</f>
        <v>1</v>
      </c>
      <c r="AC185" s="108">
        <f>(IF((E184&lt;G184),1,0))+(IF((E185&lt;G185),1,0))+(IF((E186&lt;G186),1,0))+(IF((I184&lt;K184),1,0))+(IF((I185&lt;K185),1,0))+(IF((I186&lt;K186),1,0))+(IF((M184&lt;O184),1,0))+(IF((M185&lt;O185),1,0))+(IF((M186&lt;O186),1,0))+(IF((Q184&lt;S184),1,0))+(IF((Q185&lt;S185),1,0))+(IF((Q186&lt;S186),1,0))</f>
        <v>6</v>
      </c>
      <c r="AD185" s="107">
        <f>AB185-AC185</f>
        <v>-5</v>
      </c>
      <c r="AE185" s="106">
        <f>SUM(E184:E186,I184:I186,M184:M186,Q184:Q186)</f>
        <v>61</v>
      </c>
      <c r="AF185" s="106">
        <f>SUM(G184:G186,K184:K186,O184:O186,S184:S186)</f>
        <v>107</v>
      </c>
      <c r="AG185" s="105">
        <f>AE185-AF185</f>
        <v>-46</v>
      </c>
      <c r="AI185" s="234">
        <f>(Z185-AA185)*1000+(AD185)*100+AG185</f>
        <v>-3546</v>
      </c>
      <c r="BR185" s="133"/>
      <c r="BS185" s="133"/>
      <c r="BT185" s="133"/>
      <c r="BU185" s="133"/>
      <c r="BV185" s="133"/>
      <c r="BW185" s="133"/>
      <c r="BX185" s="133"/>
    </row>
    <row r="186" spans="2:76" ht="12" customHeight="1" thickBot="1" x14ac:dyDescent="0.2">
      <c r="B186" s="207"/>
      <c r="C186" s="302"/>
      <c r="D186" s="303"/>
      <c r="E186" s="96">
        <f>IF(O180="","",O180)</f>
        <v>12</v>
      </c>
      <c r="F186" s="94" t="str">
        <f t="shared" si="34"/>
        <v>-</v>
      </c>
      <c r="G186" s="95">
        <f>IF(M180="","",M180)</f>
        <v>15</v>
      </c>
      <c r="H186" s="467" t="str">
        <f>IF(J183="","",J183)</f>
        <v/>
      </c>
      <c r="I186" s="112" t="str">
        <f>IF(O183="","",O183)</f>
        <v/>
      </c>
      <c r="J186" s="77" t="str">
        <f t="shared" si="35"/>
        <v/>
      </c>
      <c r="K186" s="95" t="str">
        <f>IF(M183="","",M183)</f>
        <v/>
      </c>
      <c r="L186" s="467" t="str">
        <f>IF(N183="","",N183)</f>
        <v/>
      </c>
      <c r="M186" s="470"/>
      <c r="N186" s="471"/>
      <c r="O186" s="471"/>
      <c r="P186" s="472"/>
      <c r="Q186" s="45"/>
      <c r="R186" s="77" t="str">
        <f t="shared" si="33"/>
        <v/>
      </c>
      <c r="S186" s="93"/>
      <c r="T186" s="356"/>
      <c r="U186" s="34">
        <f>Z185</f>
        <v>0</v>
      </c>
      <c r="V186" s="33" t="s">
        <v>10</v>
      </c>
      <c r="W186" s="33">
        <f>AA185</f>
        <v>3</v>
      </c>
      <c r="X186" s="32" t="s">
        <v>7</v>
      </c>
      <c r="Y186" s="7"/>
      <c r="Z186" s="110"/>
      <c r="AA186" s="106"/>
      <c r="AB186" s="110"/>
      <c r="AC186" s="106"/>
      <c r="AD186" s="105"/>
      <c r="AE186" s="106"/>
      <c r="AF186" s="106"/>
      <c r="AG186" s="105"/>
      <c r="BR186" s="133"/>
      <c r="BS186" s="133"/>
      <c r="BT186" s="133"/>
      <c r="BU186" s="133"/>
      <c r="BV186" s="133"/>
      <c r="BW186" s="133"/>
      <c r="BX186" s="133"/>
    </row>
    <row r="187" spans="2:76" ht="12" customHeight="1" x14ac:dyDescent="0.15">
      <c r="B187" s="207" t="s">
        <v>190</v>
      </c>
      <c r="C187" s="304" t="s">
        <v>143</v>
      </c>
      <c r="D187" s="300" t="s">
        <v>145</v>
      </c>
      <c r="E187" s="79">
        <f>IF(S178="","",S178)</f>
        <v>15</v>
      </c>
      <c r="F187" s="77" t="str">
        <f t="shared" si="34"/>
        <v>-</v>
      </c>
      <c r="G187" s="188">
        <f>IF(Q178="","",Q178)</f>
        <v>5</v>
      </c>
      <c r="H187" s="369" t="str">
        <f>IF(T178="","",IF(T178="○","×",IF(T178="×","○")))</f>
        <v>○</v>
      </c>
      <c r="I187" s="78">
        <f>IF(S181="","",S181)</f>
        <v>9</v>
      </c>
      <c r="J187" s="80" t="str">
        <f t="shared" si="35"/>
        <v>-</v>
      </c>
      <c r="K187" s="188">
        <f>IF(Q181="","",Q181)</f>
        <v>15</v>
      </c>
      <c r="L187" s="369" t="str">
        <f>IF(T181="","",IF(T181="○","×",IF(T181="×","○")))</f>
        <v>×</v>
      </c>
      <c r="M187" s="81">
        <f>IF(S184="","",S184)</f>
        <v>15</v>
      </c>
      <c r="N187" s="77" t="str">
        <f>IF(M187="","","-")</f>
        <v>-</v>
      </c>
      <c r="O187" s="187">
        <f>IF(Q184="","",Q184)</f>
        <v>9</v>
      </c>
      <c r="P187" s="369" t="str">
        <f>IF(T184="","",IF(T184="○","×",IF(T184="×","○")))</f>
        <v>○</v>
      </c>
      <c r="Q187" s="458"/>
      <c r="R187" s="459"/>
      <c r="S187" s="459"/>
      <c r="T187" s="460"/>
      <c r="U187" s="383">
        <f>RANK(AI188,$AI$179:$AI$188)</f>
        <v>2</v>
      </c>
      <c r="V187" s="384"/>
      <c r="W187" s="384"/>
      <c r="X187" s="385"/>
      <c r="Y187" s="7"/>
      <c r="Z187" s="182"/>
      <c r="AA187" s="183"/>
      <c r="AB187" s="182"/>
      <c r="AC187" s="183"/>
      <c r="AD187" s="111"/>
      <c r="AE187" s="183"/>
      <c r="AF187" s="183"/>
      <c r="AG187" s="111"/>
      <c r="BR187" s="133"/>
      <c r="BS187" s="133"/>
      <c r="BT187" s="133"/>
      <c r="BU187" s="133"/>
      <c r="BV187" s="133"/>
      <c r="BW187" s="133"/>
      <c r="BX187" s="133"/>
    </row>
    <row r="188" spans="2:76" ht="12" customHeight="1" x14ac:dyDescent="0.15">
      <c r="B188" s="207"/>
      <c r="C188" s="304" t="s">
        <v>144</v>
      </c>
      <c r="D188" s="301" t="s">
        <v>145</v>
      </c>
      <c r="E188" s="79">
        <f>IF(S179="","",S179)</f>
        <v>15</v>
      </c>
      <c r="F188" s="77" t="str">
        <f t="shared" si="34"/>
        <v>-</v>
      </c>
      <c r="G188" s="188">
        <f>IF(Q179="","",Q179)</f>
        <v>12</v>
      </c>
      <c r="H188" s="370" t="str">
        <f>IF(J185="","",J185)</f>
        <v>-</v>
      </c>
      <c r="I188" s="78">
        <f>IF(S182="","",S182)</f>
        <v>15</v>
      </c>
      <c r="J188" s="77" t="str">
        <f t="shared" si="35"/>
        <v>-</v>
      </c>
      <c r="K188" s="188">
        <f>IF(Q182="","",Q182)</f>
        <v>10</v>
      </c>
      <c r="L188" s="370" t="str">
        <f>IF(N185="","",N185)</f>
        <v/>
      </c>
      <c r="M188" s="78">
        <f>IF(S185="","",S185)</f>
        <v>15</v>
      </c>
      <c r="N188" s="77" t="str">
        <f>IF(M188="","","-")</f>
        <v>-</v>
      </c>
      <c r="O188" s="188">
        <f>IF(Q185="","",Q185)</f>
        <v>4</v>
      </c>
      <c r="P188" s="370" t="str">
        <f>IF(R185="","",R185)</f>
        <v>-</v>
      </c>
      <c r="Q188" s="461"/>
      <c r="R188" s="462"/>
      <c r="S188" s="462"/>
      <c r="T188" s="463"/>
      <c r="U188" s="386"/>
      <c r="V188" s="387"/>
      <c r="W188" s="387"/>
      <c r="X188" s="388"/>
      <c r="Y188" s="7"/>
      <c r="Z188" s="110">
        <f>COUNTIF(E187:T189,"○")</f>
        <v>2</v>
      </c>
      <c r="AA188" s="106">
        <f>COUNTIF(E187:T189,"×")</f>
        <v>1</v>
      </c>
      <c r="AB188" s="109">
        <f>(IF((E187&gt;G187),1,0))+(IF((E188&gt;G188),1,0))+(IF((E189&gt;G189),1,0))+(IF((I187&gt;K187),1,0))+(IF((I188&gt;K188),1,0))+(IF((I189&gt;K189),1,0))+(IF((M187&gt;O187),1,0))+(IF((M188&gt;O188),1,0))+(IF((M189&gt;O189),1,0))+(IF((Q187&gt;S187),1,0))+(IF((Q188&gt;S188),1,0))+(IF((Q189&gt;S189),1,0))</f>
        <v>5</v>
      </c>
      <c r="AC188" s="108">
        <f>(IF((E187&lt;G187),1,0))+(IF((E188&lt;G188),1,0))+(IF((E189&lt;G189),1,0))+(IF((I187&lt;K187),1,0))+(IF((I188&lt;K188),1,0))+(IF((I189&lt;K189),1,0))+(IF((M187&lt;O187),1,0))+(IF((M188&lt;O188),1,0))+(IF((M189&lt;O189),1,0))+(IF((Q187&lt;S187),1,0))+(IF((Q188&lt;S188),1,0))+(IF((Q189&lt;S189),1,0))</f>
        <v>2</v>
      </c>
      <c r="AD188" s="107">
        <f>AB188-AC188</f>
        <v>3</v>
      </c>
      <c r="AE188" s="106">
        <f>SUM(E187:E189,I187:I189,M187:M189,Q187:Q189)</f>
        <v>97</v>
      </c>
      <c r="AF188" s="106">
        <f>SUM(G187:G189,K187:K189,O187:O189,S187:S189)</f>
        <v>70</v>
      </c>
      <c r="AG188" s="105">
        <f>AE188-AF188</f>
        <v>27</v>
      </c>
      <c r="AI188" s="234">
        <f>(Z188-AA188)*1000+(AD188)*100+AG188</f>
        <v>1327</v>
      </c>
      <c r="BR188" s="133"/>
      <c r="BS188" s="133"/>
      <c r="BT188" s="133"/>
      <c r="BU188" s="133"/>
      <c r="BV188" s="133"/>
      <c r="BW188" s="133"/>
      <c r="BX188" s="133"/>
    </row>
    <row r="189" spans="2:76" ht="12" customHeight="1" thickBot="1" x14ac:dyDescent="0.2">
      <c r="B189" s="207"/>
      <c r="C189" s="308"/>
      <c r="D189" s="309"/>
      <c r="E189" s="69" t="str">
        <f>IF(S180="","",S180)</f>
        <v/>
      </c>
      <c r="F189" s="67" t="str">
        <f t="shared" si="34"/>
        <v/>
      </c>
      <c r="G189" s="189" t="str">
        <f>IF(Q180="","",Q180)</f>
        <v/>
      </c>
      <c r="H189" s="371" t="str">
        <f>IF(J186="","",J186)</f>
        <v/>
      </c>
      <c r="I189" s="68">
        <f>IF(S183="","",S183)</f>
        <v>13</v>
      </c>
      <c r="J189" s="67" t="str">
        <f t="shared" si="35"/>
        <v>-</v>
      </c>
      <c r="K189" s="189">
        <f>IF(Q183="","",Q183)</f>
        <v>15</v>
      </c>
      <c r="L189" s="371" t="str">
        <f>IF(N186="","",N186)</f>
        <v/>
      </c>
      <c r="M189" s="68" t="str">
        <f>IF(S186="","",S186)</f>
        <v/>
      </c>
      <c r="N189" s="67" t="str">
        <f>IF(M189="","","-")</f>
        <v/>
      </c>
      <c r="O189" s="189" t="str">
        <f>IF(Q186="","",Q186)</f>
        <v/>
      </c>
      <c r="P189" s="371" t="str">
        <f>IF(R186="","",R186)</f>
        <v/>
      </c>
      <c r="Q189" s="464"/>
      <c r="R189" s="465"/>
      <c r="S189" s="465"/>
      <c r="T189" s="466"/>
      <c r="U189" s="10">
        <f>Z188</f>
        <v>2</v>
      </c>
      <c r="V189" s="9" t="s">
        <v>10</v>
      </c>
      <c r="W189" s="9">
        <f>AA188</f>
        <v>1</v>
      </c>
      <c r="X189" s="8" t="s">
        <v>7</v>
      </c>
      <c r="Y189" s="7"/>
      <c r="Z189" s="104"/>
      <c r="AA189" s="103"/>
      <c r="AB189" s="104"/>
      <c r="AC189" s="103"/>
      <c r="AD189" s="102"/>
      <c r="AE189" s="103"/>
      <c r="AF189" s="103"/>
      <c r="AG189" s="102"/>
      <c r="BR189" s="133"/>
      <c r="BS189" s="133"/>
      <c r="BT189" s="133"/>
      <c r="BU189" s="133"/>
      <c r="BV189" s="133"/>
      <c r="BW189" s="133"/>
      <c r="BX189" s="133"/>
    </row>
    <row r="190" spans="2:76" ht="12" customHeight="1" x14ac:dyDescent="0.15">
      <c r="C190" s="136"/>
      <c r="D190" s="136"/>
      <c r="E190" s="136"/>
      <c r="F190" s="136"/>
      <c r="G190" s="136"/>
      <c r="H190" s="136"/>
      <c r="I190" s="136"/>
      <c r="J190" s="136"/>
      <c r="K190" s="136"/>
      <c r="L190" s="136"/>
      <c r="M190" s="153"/>
      <c r="N190" s="153"/>
      <c r="O190" s="153"/>
      <c r="P190" s="153"/>
      <c r="Q190" s="147"/>
      <c r="R190" s="147"/>
      <c r="S190" s="147"/>
      <c r="T190" s="147"/>
      <c r="Z190" s="133"/>
      <c r="AA190" s="133"/>
      <c r="AB190" s="133"/>
      <c r="AC190" s="133"/>
      <c r="AD190" s="133"/>
      <c r="AE190" s="133"/>
      <c r="AF190" s="133"/>
      <c r="BR190" s="133"/>
      <c r="BS190" s="133"/>
      <c r="BT190" s="133"/>
      <c r="BU190" s="133"/>
      <c r="BV190" s="133"/>
      <c r="BW190" s="133"/>
      <c r="BX190" s="133"/>
    </row>
    <row r="191" spans="2:76" ht="12" customHeight="1" x14ac:dyDescent="0.15">
      <c r="C191" s="136"/>
      <c r="D191" s="136"/>
      <c r="E191" s="136"/>
      <c r="F191" s="136"/>
      <c r="G191" s="136"/>
      <c r="H191" s="136"/>
      <c r="I191" s="136"/>
      <c r="J191" s="136"/>
      <c r="K191" s="136"/>
      <c r="L191" s="136"/>
      <c r="M191" s="153"/>
      <c r="N191" s="153"/>
      <c r="O191" s="153"/>
      <c r="P191" s="153"/>
      <c r="Q191" s="147"/>
      <c r="R191" s="147"/>
      <c r="S191" s="147"/>
      <c r="T191" s="147"/>
      <c r="Z191" s="133"/>
      <c r="AA191" s="133"/>
      <c r="AB191" s="133"/>
      <c r="AC191" s="133"/>
      <c r="AD191" s="133"/>
      <c r="AE191" s="133"/>
      <c r="AF191" s="133"/>
      <c r="BR191" s="133"/>
      <c r="BS191" s="133"/>
      <c r="BT191" s="133"/>
      <c r="BU191" s="133"/>
      <c r="BV191" s="133"/>
      <c r="BW191" s="133"/>
      <c r="BX191" s="133"/>
    </row>
    <row r="192" spans="2:76" ht="30" customHeight="1" x14ac:dyDescent="0.15">
      <c r="C192" s="208" t="s">
        <v>177</v>
      </c>
      <c r="D192" s="136"/>
      <c r="E192" s="136"/>
      <c r="F192" s="136"/>
      <c r="G192" s="136"/>
      <c r="H192" s="136"/>
      <c r="I192" s="136"/>
      <c r="J192" s="136"/>
      <c r="K192" s="136"/>
      <c r="L192" s="136"/>
      <c r="M192" s="153"/>
      <c r="N192" s="153"/>
      <c r="O192" s="153"/>
      <c r="P192" s="153"/>
      <c r="Q192" s="147"/>
      <c r="R192" s="147"/>
      <c r="S192" s="147"/>
      <c r="T192" s="147"/>
      <c r="Z192" s="133"/>
      <c r="AA192" s="133"/>
      <c r="AB192" s="133"/>
      <c r="AC192" s="133"/>
      <c r="AD192" s="133"/>
      <c r="AE192" s="133"/>
      <c r="AF192" s="133"/>
      <c r="BR192" s="133"/>
      <c r="BS192" s="133"/>
      <c r="BT192" s="133"/>
      <c r="BU192" s="133"/>
      <c r="BV192" s="133"/>
      <c r="BW192" s="133"/>
      <c r="BX192" s="133"/>
    </row>
    <row r="193" spans="2:83" ht="15" customHeight="1" x14ac:dyDescent="0.15">
      <c r="C193" s="194"/>
      <c r="D193" s="137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63" t="s">
        <v>158</v>
      </c>
      <c r="R193" s="162"/>
      <c r="V193" s="134"/>
      <c r="W193" s="134"/>
      <c r="X193" s="134"/>
      <c r="Y193" s="134"/>
      <c r="AA193" s="153"/>
      <c r="AB193" s="147"/>
      <c r="AC193" s="147"/>
      <c r="AD193" s="147"/>
      <c r="AE193" s="147"/>
      <c r="AF193" s="133"/>
      <c r="AU193" s="218"/>
      <c r="AV193" s="164"/>
      <c r="AW193" s="136"/>
      <c r="AX193" s="136"/>
      <c r="AY193" s="136"/>
      <c r="AZ193" s="136"/>
      <c r="BA193" s="136"/>
      <c r="BB193" s="136"/>
      <c r="BC193" s="136"/>
      <c r="BD193" s="136"/>
      <c r="BE193" s="136"/>
      <c r="BF193" s="136"/>
      <c r="BG193" s="136"/>
      <c r="BH193" s="136"/>
      <c r="BI193" s="136"/>
      <c r="BJ193" s="136"/>
      <c r="BK193" s="153"/>
      <c r="BL193" s="153"/>
      <c r="BM193" s="153"/>
      <c r="BN193" s="153"/>
      <c r="BO193" s="153"/>
      <c r="BP193" s="153"/>
      <c r="BQ193" s="153"/>
      <c r="BR193" s="153"/>
      <c r="BS193" s="147"/>
      <c r="BT193" s="147"/>
      <c r="BU193" s="147"/>
      <c r="BV193" s="147"/>
      <c r="BW193" s="133"/>
      <c r="BX193" s="133"/>
      <c r="CD193" s="148"/>
      <c r="CE193" s="155"/>
    </row>
    <row r="194" spans="2:83" ht="15" customHeight="1" thickBot="1" x14ac:dyDescent="0.2">
      <c r="B194" s="207" t="s">
        <v>188</v>
      </c>
      <c r="C194" s="327" t="s">
        <v>101</v>
      </c>
      <c r="D194" s="328" t="s">
        <v>131</v>
      </c>
      <c r="E194" s="454" t="s">
        <v>155</v>
      </c>
      <c r="F194" s="455"/>
      <c r="G194" s="455"/>
      <c r="H194" s="456"/>
      <c r="I194" s="154"/>
      <c r="J194" s="212"/>
      <c r="K194" s="212"/>
      <c r="L194" s="212"/>
      <c r="M194" s="212"/>
      <c r="N194" s="154"/>
      <c r="O194" s="154"/>
      <c r="P194" s="167"/>
      <c r="Q194" s="351" t="str">
        <f>C198</f>
        <v>井川優杏</v>
      </c>
      <c r="R194" s="345"/>
      <c r="S194" s="345"/>
      <c r="T194" s="345"/>
      <c r="U194" s="345"/>
      <c r="V194" s="345"/>
      <c r="W194" s="344" t="str">
        <f>D198</f>
        <v>土居中学校</v>
      </c>
      <c r="X194" s="345"/>
      <c r="Y194" s="345"/>
      <c r="Z194" s="345"/>
      <c r="AA194" s="345"/>
      <c r="AB194" s="346"/>
      <c r="AC194" s="153"/>
      <c r="AD194" s="147"/>
      <c r="AE194" s="147"/>
      <c r="AF194" s="147"/>
      <c r="AG194" s="147"/>
      <c r="AU194" s="218"/>
      <c r="AV194" s="164"/>
      <c r="AW194" s="136"/>
      <c r="AX194" s="136"/>
      <c r="AY194" s="136"/>
      <c r="AZ194" s="136"/>
      <c r="BA194" s="136"/>
      <c r="BB194" s="136"/>
      <c r="BC194" s="136"/>
      <c r="BD194" s="136"/>
      <c r="BE194" s="136"/>
      <c r="BF194" s="136"/>
      <c r="BG194" s="136"/>
      <c r="BH194" s="136"/>
      <c r="BI194" s="136"/>
      <c r="BJ194" s="136"/>
      <c r="BK194" s="153"/>
      <c r="BL194" s="153"/>
      <c r="BM194" s="153"/>
      <c r="BN194" s="153"/>
      <c r="BO194" s="153"/>
      <c r="BP194" s="153"/>
      <c r="BQ194" s="153"/>
      <c r="BR194" s="153"/>
      <c r="BS194" s="147"/>
      <c r="BT194" s="147"/>
      <c r="BU194" s="147"/>
      <c r="BV194" s="147"/>
      <c r="BW194" s="133"/>
      <c r="BX194" s="133"/>
      <c r="CD194" s="148"/>
      <c r="CE194" s="155"/>
    </row>
    <row r="195" spans="2:83" ht="15" customHeight="1" thickTop="1" thickBot="1" x14ac:dyDescent="0.2">
      <c r="B195" s="207" t="s">
        <v>189</v>
      </c>
      <c r="C195" s="329" t="s">
        <v>100</v>
      </c>
      <c r="D195" s="330" t="s">
        <v>131</v>
      </c>
      <c r="E195" s="448"/>
      <c r="F195" s="449"/>
      <c r="G195" s="449"/>
      <c r="H195" s="450"/>
      <c r="I195" s="247">
        <v>13</v>
      </c>
      <c r="J195" s="248">
        <v>15</v>
      </c>
      <c r="K195" s="249">
        <v>15</v>
      </c>
      <c r="L195" s="252"/>
      <c r="M195" s="253"/>
      <c r="N195" s="254"/>
      <c r="O195" s="457"/>
      <c r="P195" s="457"/>
      <c r="Q195" s="347" t="str">
        <f>C199</f>
        <v>清水梨緒奈</v>
      </c>
      <c r="R195" s="348"/>
      <c r="S195" s="348"/>
      <c r="T195" s="348"/>
      <c r="U195" s="348"/>
      <c r="V195" s="348"/>
      <c r="W195" s="349" t="str">
        <f>D199</f>
        <v>土居中学校</v>
      </c>
      <c r="X195" s="348"/>
      <c r="Y195" s="348"/>
      <c r="Z195" s="348"/>
      <c r="AA195" s="348"/>
      <c r="AB195" s="350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53"/>
      <c r="AM195" s="153"/>
      <c r="AN195" s="153"/>
      <c r="AO195" s="153"/>
      <c r="AP195" s="153"/>
      <c r="AQ195" s="153"/>
      <c r="AR195" s="153"/>
      <c r="AS195" s="153"/>
      <c r="AW195" s="147"/>
      <c r="BE195" s="148"/>
      <c r="BF195" s="155"/>
      <c r="BR195" s="133"/>
      <c r="BS195" s="133"/>
      <c r="BT195" s="133"/>
      <c r="BU195" s="133"/>
      <c r="BV195" s="133"/>
      <c r="BW195" s="133"/>
      <c r="BX195" s="133"/>
    </row>
    <row r="196" spans="2:83" ht="15" customHeight="1" thickTop="1" x14ac:dyDescent="0.15">
      <c r="B196" s="207" t="s">
        <v>190</v>
      </c>
      <c r="C196" s="331" t="s">
        <v>143</v>
      </c>
      <c r="D196" s="332" t="s">
        <v>145</v>
      </c>
      <c r="E196" s="442" t="s">
        <v>153</v>
      </c>
      <c r="F196" s="443"/>
      <c r="G196" s="443"/>
      <c r="H196" s="444"/>
      <c r="I196" s="232">
        <v>15</v>
      </c>
      <c r="J196" s="227">
        <v>10</v>
      </c>
      <c r="K196" s="228">
        <v>9</v>
      </c>
      <c r="L196" s="250"/>
      <c r="M196" s="222"/>
      <c r="N196" s="251"/>
      <c r="O196" s="457"/>
      <c r="P196" s="457"/>
      <c r="Q196" s="176" t="s">
        <v>159</v>
      </c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53"/>
      <c r="AM196" s="153"/>
      <c r="AN196" s="153"/>
      <c r="AO196" s="153"/>
      <c r="AP196" s="153"/>
      <c r="AQ196" s="153"/>
      <c r="AR196" s="153"/>
      <c r="AS196" s="153"/>
      <c r="AW196" s="147"/>
      <c r="BE196" s="148"/>
      <c r="BF196" s="155"/>
      <c r="BR196" s="133"/>
      <c r="BS196" s="133"/>
      <c r="BT196" s="133"/>
      <c r="BU196" s="133"/>
      <c r="BV196" s="133"/>
      <c r="BW196" s="133"/>
      <c r="BX196" s="133"/>
    </row>
    <row r="197" spans="2:83" ht="15" customHeight="1" thickBot="1" x14ac:dyDescent="0.2">
      <c r="C197" s="329" t="s">
        <v>144</v>
      </c>
      <c r="D197" s="333" t="s">
        <v>145</v>
      </c>
      <c r="E197" s="445"/>
      <c r="F197" s="446"/>
      <c r="G197" s="446"/>
      <c r="H197" s="447"/>
      <c r="I197" s="231"/>
      <c r="J197" s="154"/>
      <c r="K197" s="154"/>
      <c r="L197" s="229"/>
      <c r="M197" s="229">
        <v>9</v>
      </c>
      <c r="N197" s="230">
        <v>6</v>
      </c>
      <c r="O197" s="457"/>
      <c r="P197" s="457"/>
      <c r="Q197" s="351" t="str">
        <f>C194</f>
        <v>花岡翔也</v>
      </c>
      <c r="R197" s="345"/>
      <c r="S197" s="345"/>
      <c r="T197" s="345"/>
      <c r="U197" s="345"/>
      <c r="V197" s="345"/>
      <c r="W197" s="344" t="str">
        <f>D194</f>
        <v>サンダーズ</v>
      </c>
      <c r="X197" s="345"/>
      <c r="Y197" s="345"/>
      <c r="Z197" s="345"/>
      <c r="AA197" s="345"/>
      <c r="AB197" s="34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53"/>
      <c r="AM197" s="153"/>
      <c r="AN197" s="153"/>
      <c r="AO197" s="153"/>
      <c r="AP197" s="153"/>
      <c r="AQ197" s="153"/>
      <c r="AR197" s="153"/>
      <c r="AS197" s="153"/>
      <c r="AW197" s="147"/>
      <c r="BE197" s="148"/>
      <c r="BF197" s="155"/>
      <c r="BR197" s="133"/>
      <c r="BS197" s="133"/>
      <c r="BT197" s="133"/>
      <c r="BU197" s="133"/>
      <c r="BV197" s="133"/>
      <c r="BW197" s="133"/>
      <c r="BX197" s="133"/>
    </row>
    <row r="198" spans="2:83" ht="15" customHeight="1" thickTop="1" thickBot="1" x14ac:dyDescent="0.2">
      <c r="B198" s="207" t="s">
        <v>190</v>
      </c>
      <c r="C198" s="331" t="s">
        <v>77</v>
      </c>
      <c r="D198" s="332" t="s">
        <v>51</v>
      </c>
      <c r="E198" s="442" t="s">
        <v>152</v>
      </c>
      <c r="F198" s="443"/>
      <c r="G198" s="443"/>
      <c r="H198" s="444"/>
      <c r="I198" s="231"/>
      <c r="J198" s="154"/>
      <c r="K198" s="154"/>
      <c r="L198" s="229"/>
      <c r="M198" s="229">
        <v>15</v>
      </c>
      <c r="N198" s="229">
        <v>15</v>
      </c>
      <c r="O198" s="256"/>
      <c r="P198" s="196"/>
      <c r="Q198" s="347" t="str">
        <f>C195</f>
        <v>石川　蒼</v>
      </c>
      <c r="R198" s="348"/>
      <c r="S198" s="348"/>
      <c r="T198" s="348"/>
      <c r="U198" s="348"/>
      <c r="V198" s="348"/>
      <c r="W198" s="349" t="str">
        <f>D195</f>
        <v>サンダーズ</v>
      </c>
      <c r="X198" s="348"/>
      <c r="Y198" s="348"/>
      <c r="Z198" s="348"/>
      <c r="AA198" s="348"/>
      <c r="AB198" s="350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53"/>
      <c r="AM198" s="153"/>
      <c r="AN198" s="153"/>
      <c r="AO198" s="153"/>
      <c r="AP198" s="153"/>
      <c r="AQ198" s="153"/>
      <c r="AR198" s="153"/>
      <c r="AS198" s="153"/>
      <c r="AW198" s="147"/>
      <c r="BE198" s="148"/>
      <c r="BF198" s="155"/>
      <c r="BR198" s="133"/>
      <c r="BS198" s="133"/>
      <c r="BT198" s="133"/>
      <c r="BU198" s="133"/>
      <c r="BV198" s="133"/>
      <c r="BW198" s="133"/>
      <c r="BX198" s="133"/>
    </row>
    <row r="199" spans="2:83" ht="15" customHeight="1" thickTop="1" thickBot="1" x14ac:dyDescent="0.2">
      <c r="C199" s="329" t="s">
        <v>76</v>
      </c>
      <c r="D199" s="330" t="s">
        <v>34</v>
      </c>
      <c r="E199" s="445"/>
      <c r="F199" s="446"/>
      <c r="G199" s="446"/>
      <c r="H199" s="447"/>
      <c r="I199" s="247"/>
      <c r="J199" s="248">
        <v>15</v>
      </c>
      <c r="K199" s="249">
        <v>15</v>
      </c>
      <c r="L199" s="252"/>
      <c r="M199" s="253"/>
      <c r="N199" s="254"/>
      <c r="O199" s="256"/>
      <c r="P199" s="154"/>
      <c r="Q199" s="163" t="s">
        <v>157</v>
      </c>
      <c r="R199" s="162"/>
      <c r="X199" s="134"/>
      <c r="Y199" s="134"/>
      <c r="AC199" s="136"/>
      <c r="AD199" s="190" t="s">
        <v>157</v>
      </c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53"/>
      <c r="AO199" s="153"/>
      <c r="AP199" s="153"/>
      <c r="AQ199" s="153"/>
      <c r="AR199" s="153"/>
      <c r="AS199" s="153"/>
      <c r="AW199" s="147"/>
      <c r="BE199" s="148"/>
      <c r="BF199" s="155"/>
      <c r="BR199" s="133"/>
      <c r="BS199" s="133"/>
      <c r="BT199" s="133"/>
      <c r="BU199" s="133"/>
      <c r="BV199" s="133"/>
      <c r="BW199" s="133"/>
      <c r="BX199" s="133"/>
    </row>
    <row r="200" spans="2:83" ht="15" customHeight="1" thickTop="1" x14ac:dyDescent="0.15">
      <c r="B200" s="207" t="s">
        <v>190</v>
      </c>
      <c r="C200" s="331" t="s">
        <v>75</v>
      </c>
      <c r="D200" s="334" t="s">
        <v>51</v>
      </c>
      <c r="E200" s="448" t="s">
        <v>151</v>
      </c>
      <c r="F200" s="449"/>
      <c r="G200" s="449"/>
      <c r="H200" s="450"/>
      <c r="I200" s="232"/>
      <c r="J200" s="227">
        <v>11</v>
      </c>
      <c r="K200" s="228">
        <v>11</v>
      </c>
      <c r="L200" s="222"/>
      <c r="M200" s="222"/>
      <c r="N200" s="154"/>
      <c r="O200" s="154"/>
      <c r="P200" s="154"/>
      <c r="Q200" s="351" t="str">
        <f>C196</f>
        <v>宮本麻美</v>
      </c>
      <c r="R200" s="345"/>
      <c r="S200" s="345"/>
      <c r="T200" s="345"/>
      <c r="U200" s="345"/>
      <c r="V200" s="345"/>
      <c r="W200" s="344" t="str">
        <f>D196</f>
        <v>関川クラブ</v>
      </c>
      <c r="X200" s="345"/>
      <c r="Y200" s="345"/>
      <c r="Z200" s="345"/>
      <c r="AA200" s="345"/>
      <c r="AB200" s="346"/>
      <c r="AC200" s="218"/>
      <c r="AD200" s="351" t="str">
        <f>C200</f>
        <v>石井ひまり</v>
      </c>
      <c r="AE200" s="345"/>
      <c r="AF200" s="345"/>
      <c r="AG200" s="345"/>
      <c r="AH200" s="345"/>
      <c r="AI200" s="345"/>
      <c r="AJ200" s="344" t="str">
        <f>D200</f>
        <v>土居中学校</v>
      </c>
      <c r="AK200" s="345"/>
      <c r="AL200" s="345"/>
      <c r="AM200" s="345"/>
      <c r="AN200" s="345"/>
      <c r="AO200" s="346"/>
      <c r="AP200" s="153"/>
      <c r="AQ200" s="153"/>
      <c r="AR200" s="153"/>
      <c r="AS200" s="153"/>
      <c r="AW200" s="147"/>
      <c r="BE200" s="148"/>
      <c r="BF200" s="155"/>
      <c r="BR200" s="133"/>
      <c r="BS200" s="133"/>
      <c r="BT200" s="133"/>
      <c r="BU200" s="133"/>
      <c r="BV200" s="133"/>
      <c r="BW200" s="133"/>
      <c r="BX200" s="133"/>
    </row>
    <row r="201" spans="2:83" ht="15" customHeight="1" x14ac:dyDescent="0.15">
      <c r="C201" s="335" t="s">
        <v>74</v>
      </c>
      <c r="D201" s="341" t="s">
        <v>34</v>
      </c>
      <c r="E201" s="451"/>
      <c r="F201" s="452"/>
      <c r="G201" s="452"/>
      <c r="H201" s="453"/>
      <c r="I201" s="154"/>
      <c r="J201" s="154"/>
      <c r="K201" s="154"/>
      <c r="L201" s="154"/>
      <c r="M201" s="154"/>
      <c r="N201" s="154"/>
      <c r="O201" s="154"/>
      <c r="P201" s="154"/>
      <c r="Q201" s="347" t="str">
        <f>C197</f>
        <v>仲渡理恵子</v>
      </c>
      <c r="R201" s="348"/>
      <c r="S201" s="348"/>
      <c r="T201" s="348"/>
      <c r="U201" s="348"/>
      <c r="V201" s="348"/>
      <c r="W201" s="349" t="str">
        <f>D197</f>
        <v>関川クラブ</v>
      </c>
      <c r="X201" s="348"/>
      <c r="Y201" s="348"/>
      <c r="Z201" s="348"/>
      <c r="AA201" s="348"/>
      <c r="AB201" s="350"/>
      <c r="AC201" s="218"/>
      <c r="AD201" s="347" t="str">
        <f>C201</f>
        <v>眞鍋心優</v>
      </c>
      <c r="AE201" s="348"/>
      <c r="AF201" s="348"/>
      <c r="AG201" s="348"/>
      <c r="AH201" s="348"/>
      <c r="AI201" s="348"/>
      <c r="AJ201" s="349" t="str">
        <f>D200</f>
        <v>土居中学校</v>
      </c>
      <c r="AK201" s="348"/>
      <c r="AL201" s="348"/>
      <c r="AM201" s="348"/>
      <c r="AN201" s="348"/>
      <c r="AO201" s="350"/>
      <c r="AP201" s="153"/>
      <c r="AQ201" s="153"/>
      <c r="AR201" s="153"/>
      <c r="AS201" s="153"/>
      <c r="AW201" s="147"/>
      <c r="BE201" s="148"/>
      <c r="BF201" s="155"/>
      <c r="BR201" s="133"/>
      <c r="BS201" s="133"/>
      <c r="BT201" s="133"/>
      <c r="BU201" s="133"/>
      <c r="BV201" s="133"/>
      <c r="BW201" s="133"/>
      <c r="BX201" s="133"/>
    </row>
    <row r="202" spans="2:83" ht="15" customHeight="1" x14ac:dyDescent="0.15">
      <c r="C202" s="156"/>
      <c r="D202" s="137"/>
      <c r="E202" s="136"/>
      <c r="F202" s="136"/>
      <c r="G202" s="136"/>
      <c r="H202" s="136"/>
      <c r="I202" s="136"/>
      <c r="J202" s="214"/>
      <c r="K202" s="214"/>
      <c r="L202" s="214"/>
      <c r="M202" s="215"/>
      <c r="Z202" s="133"/>
      <c r="AA202" s="133"/>
      <c r="AB202" s="133"/>
      <c r="AC202" s="136"/>
      <c r="AD202" s="191"/>
      <c r="AE202" s="191"/>
      <c r="AF202" s="191"/>
      <c r="AG202" s="191"/>
      <c r="AH202" s="191"/>
      <c r="AI202" s="191"/>
      <c r="AJ202" s="191"/>
      <c r="AK202" s="191"/>
      <c r="AL202" s="191"/>
      <c r="AM202" s="192"/>
      <c r="AN202" s="192"/>
      <c r="AO202" s="153"/>
      <c r="AP202" s="153"/>
      <c r="AQ202" s="153"/>
      <c r="AR202" s="153"/>
      <c r="AS202" s="153"/>
      <c r="AW202" s="147"/>
      <c r="BE202" s="148"/>
      <c r="BF202" s="155"/>
      <c r="BR202" s="133"/>
      <c r="BS202" s="133"/>
      <c r="BT202" s="133"/>
      <c r="BU202" s="133"/>
      <c r="BV202" s="133"/>
      <c r="BW202" s="133"/>
      <c r="BX202" s="133"/>
    </row>
    <row r="203" spans="2:83" ht="15" customHeight="1" x14ac:dyDescent="0.15">
      <c r="C203" s="156"/>
      <c r="D203" s="137"/>
      <c r="E203" s="136"/>
      <c r="F203" s="136"/>
      <c r="G203" s="136"/>
      <c r="H203" s="136"/>
      <c r="I203" s="136"/>
      <c r="J203" s="214"/>
      <c r="K203" s="214"/>
      <c r="L203" s="214"/>
      <c r="M203" s="215"/>
      <c r="Q203" s="163" t="s">
        <v>160</v>
      </c>
      <c r="R203" s="162"/>
      <c r="X203" s="134"/>
      <c r="Y203" s="134"/>
      <c r="AC203" s="136"/>
      <c r="AD203" s="191"/>
      <c r="AE203" s="191"/>
      <c r="AF203" s="191"/>
      <c r="AG203" s="191"/>
      <c r="AH203" s="191"/>
      <c r="AI203" s="191"/>
      <c r="AJ203" s="191"/>
      <c r="AK203" s="191"/>
      <c r="AL203" s="191"/>
      <c r="AM203" s="192"/>
      <c r="AN203" s="192"/>
      <c r="AO203" s="153"/>
      <c r="AP203" s="153"/>
      <c r="AQ203" s="153"/>
      <c r="AR203" s="153"/>
      <c r="AS203" s="153"/>
      <c r="AW203" s="147"/>
      <c r="BE203" s="148"/>
      <c r="BF203" s="155"/>
      <c r="BR203" s="133"/>
      <c r="BS203" s="133"/>
      <c r="BT203" s="133"/>
      <c r="BU203" s="133"/>
      <c r="BV203" s="133"/>
      <c r="BW203" s="133"/>
      <c r="BX203" s="133"/>
    </row>
    <row r="204" spans="2:83" ht="15" customHeight="1" thickBot="1" x14ac:dyDescent="0.2">
      <c r="B204" s="207" t="s">
        <v>190</v>
      </c>
      <c r="C204" s="327" t="s">
        <v>73</v>
      </c>
      <c r="D204" s="243" t="s">
        <v>51</v>
      </c>
      <c r="E204" s="454" t="s">
        <v>167</v>
      </c>
      <c r="F204" s="455"/>
      <c r="G204" s="455"/>
      <c r="H204" s="456"/>
      <c r="I204" s="154"/>
      <c r="J204" s="212"/>
      <c r="K204" s="212"/>
      <c r="L204" s="212"/>
      <c r="M204" s="212"/>
      <c r="N204" s="154"/>
      <c r="O204" s="154"/>
      <c r="P204" s="167"/>
      <c r="Q204" s="351" t="str">
        <f>C208</f>
        <v>近藤靖宏</v>
      </c>
      <c r="R204" s="345"/>
      <c r="S204" s="345"/>
      <c r="T204" s="345"/>
      <c r="U204" s="345"/>
      <c r="V204" s="345"/>
      <c r="W204" s="344" t="str">
        <f>D208</f>
        <v>土居中学校</v>
      </c>
      <c r="X204" s="345"/>
      <c r="Y204" s="345"/>
      <c r="Z204" s="345"/>
      <c r="AA204" s="345"/>
      <c r="AB204" s="346"/>
      <c r="AC204" s="136"/>
      <c r="AD204" s="191"/>
      <c r="AE204" s="191"/>
      <c r="AF204" s="191"/>
      <c r="AG204" s="191"/>
      <c r="AH204" s="191"/>
      <c r="AI204" s="191"/>
      <c r="AJ204" s="191"/>
      <c r="AK204" s="191"/>
      <c r="AL204" s="191"/>
      <c r="AM204" s="192"/>
      <c r="AN204" s="192"/>
      <c r="AO204" s="153"/>
      <c r="AP204" s="153"/>
      <c r="AQ204" s="153"/>
      <c r="AR204" s="153"/>
      <c r="AS204" s="153"/>
      <c r="AW204" s="147"/>
      <c r="BE204" s="148"/>
      <c r="BF204" s="155"/>
      <c r="BR204" s="133"/>
      <c r="BS204" s="133"/>
      <c r="BT204" s="133"/>
      <c r="BU204" s="133"/>
      <c r="BV204" s="133"/>
      <c r="BW204" s="133"/>
      <c r="BX204" s="133"/>
    </row>
    <row r="205" spans="2:83" ht="15" customHeight="1" thickTop="1" thickBot="1" x14ac:dyDescent="0.2">
      <c r="C205" s="329" t="s">
        <v>72</v>
      </c>
      <c r="D205" s="244" t="s">
        <v>34</v>
      </c>
      <c r="E205" s="448"/>
      <c r="F205" s="449"/>
      <c r="G205" s="449"/>
      <c r="H205" s="450"/>
      <c r="I205" s="247"/>
      <c r="J205" s="248">
        <v>15</v>
      </c>
      <c r="K205" s="249">
        <v>15</v>
      </c>
      <c r="L205" s="252"/>
      <c r="M205" s="253"/>
      <c r="N205" s="254"/>
      <c r="O205" s="457"/>
      <c r="P205" s="457"/>
      <c r="Q205" s="347" t="str">
        <f>C209</f>
        <v>船越瑛太</v>
      </c>
      <c r="R205" s="348"/>
      <c r="S205" s="348"/>
      <c r="T205" s="348"/>
      <c r="U205" s="348"/>
      <c r="V205" s="348"/>
      <c r="W205" s="349" t="str">
        <f>D209</f>
        <v>土居中学校</v>
      </c>
      <c r="X205" s="348"/>
      <c r="Y205" s="348"/>
      <c r="Z205" s="348"/>
      <c r="AA205" s="348"/>
      <c r="AB205" s="350"/>
      <c r="AC205" s="136"/>
      <c r="AD205" s="191"/>
      <c r="AE205" s="191"/>
      <c r="AF205" s="191"/>
      <c r="AG205" s="191"/>
      <c r="AH205" s="191"/>
      <c r="AI205" s="191"/>
      <c r="AJ205" s="191"/>
      <c r="AK205" s="191"/>
      <c r="AL205" s="191"/>
      <c r="AM205" s="192"/>
      <c r="AN205" s="192"/>
      <c r="AO205" s="153"/>
      <c r="AP205" s="153"/>
      <c r="AQ205" s="153"/>
      <c r="AR205" s="153"/>
      <c r="AS205" s="153"/>
      <c r="AW205" s="147"/>
      <c r="BE205" s="148"/>
      <c r="BF205" s="155"/>
      <c r="BR205" s="133"/>
      <c r="BS205" s="133"/>
      <c r="BT205" s="133"/>
      <c r="BU205" s="133"/>
      <c r="BV205" s="133"/>
      <c r="BW205" s="133"/>
      <c r="BX205" s="133"/>
    </row>
    <row r="206" spans="2:83" ht="15" customHeight="1" thickTop="1" x14ac:dyDescent="0.15">
      <c r="B206" s="207" t="s">
        <v>188</v>
      </c>
      <c r="C206" s="331" t="s">
        <v>52</v>
      </c>
      <c r="D206" s="245" t="s">
        <v>51</v>
      </c>
      <c r="E206" s="442" t="s">
        <v>169</v>
      </c>
      <c r="F206" s="443"/>
      <c r="G206" s="443"/>
      <c r="H206" s="444"/>
      <c r="I206" s="232"/>
      <c r="J206" s="227">
        <v>6</v>
      </c>
      <c r="K206" s="228">
        <v>12</v>
      </c>
      <c r="L206" s="250"/>
      <c r="M206" s="222"/>
      <c r="N206" s="251"/>
      <c r="O206" s="457"/>
      <c r="P206" s="457"/>
      <c r="Q206" s="176" t="s">
        <v>161</v>
      </c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53"/>
      <c r="AD206" s="192"/>
      <c r="AE206" s="192"/>
      <c r="AF206" s="192"/>
      <c r="AG206" s="192"/>
      <c r="AH206" s="192"/>
      <c r="AI206" s="192"/>
      <c r="AJ206" s="192"/>
      <c r="AK206" s="193"/>
      <c r="AL206" s="193"/>
      <c r="AM206" s="193"/>
      <c r="AN206" s="193"/>
      <c r="AU206" s="149"/>
      <c r="AV206" s="221"/>
      <c r="BR206" s="133"/>
      <c r="BS206" s="133"/>
      <c r="BT206" s="133"/>
      <c r="BU206" s="133"/>
      <c r="BV206" s="133"/>
      <c r="BW206" s="133"/>
      <c r="BX206" s="133"/>
    </row>
    <row r="207" spans="2:83" ht="15" customHeight="1" thickBot="1" x14ac:dyDescent="0.2">
      <c r="B207" s="207" t="s">
        <v>189</v>
      </c>
      <c r="C207" s="329" t="s">
        <v>50</v>
      </c>
      <c r="D207" s="244" t="s">
        <v>34</v>
      </c>
      <c r="E207" s="445"/>
      <c r="F207" s="446"/>
      <c r="G207" s="446"/>
      <c r="H207" s="447"/>
      <c r="I207" s="231"/>
      <c r="J207" s="154"/>
      <c r="K207" s="154"/>
      <c r="L207" s="229"/>
      <c r="M207" s="229">
        <v>13</v>
      </c>
      <c r="N207" s="230">
        <v>16</v>
      </c>
      <c r="O207" s="457"/>
      <c r="P207" s="457"/>
      <c r="Q207" s="351" t="str">
        <f>C204</f>
        <v>山中芽依</v>
      </c>
      <c r="R207" s="345"/>
      <c r="S207" s="345"/>
      <c r="T207" s="345"/>
      <c r="U207" s="345"/>
      <c r="V207" s="345"/>
      <c r="W207" s="344" t="str">
        <f>D204</f>
        <v>土居中学校</v>
      </c>
      <c r="X207" s="345"/>
      <c r="Y207" s="345"/>
      <c r="Z207" s="345"/>
      <c r="AA207" s="345"/>
      <c r="AB207" s="346"/>
      <c r="AC207" s="153"/>
      <c r="AD207" s="192"/>
      <c r="AE207" s="192"/>
      <c r="AF207" s="192"/>
      <c r="AG207" s="192"/>
      <c r="AH207" s="192"/>
      <c r="AI207" s="192"/>
      <c r="AJ207" s="192"/>
      <c r="AK207" s="193"/>
      <c r="AL207" s="193"/>
      <c r="AM207" s="193"/>
      <c r="AN207" s="193"/>
      <c r="AU207" s="149"/>
      <c r="AV207" s="221"/>
      <c r="BR207" s="133"/>
      <c r="BS207" s="133"/>
      <c r="BT207" s="133"/>
      <c r="BU207" s="133"/>
      <c r="BV207" s="133"/>
      <c r="BW207" s="133"/>
      <c r="BX207" s="133"/>
    </row>
    <row r="208" spans="2:83" ht="15" customHeight="1" thickTop="1" thickBot="1" x14ac:dyDescent="0.2">
      <c r="B208" s="207" t="s">
        <v>188</v>
      </c>
      <c r="C208" s="331" t="s">
        <v>57</v>
      </c>
      <c r="D208" s="245" t="s">
        <v>51</v>
      </c>
      <c r="E208" s="442" t="s">
        <v>168</v>
      </c>
      <c r="F208" s="443"/>
      <c r="G208" s="443"/>
      <c r="H208" s="444"/>
      <c r="I208" s="231"/>
      <c r="J208" s="154"/>
      <c r="K208" s="154"/>
      <c r="L208" s="229"/>
      <c r="M208" s="229">
        <v>15</v>
      </c>
      <c r="N208" s="229">
        <v>18</v>
      </c>
      <c r="O208" s="256"/>
      <c r="P208" s="196"/>
      <c r="Q208" s="347" t="str">
        <f>C205</f>
        <v>山中杏里</v>
      </c>
      <c r="R208" s="348"/>
      <c r="S208" s="348"/>
      <c r="T208" s="348"/>
      <c r="U208" s="348"/>
      <c r="V208" s="348"/>
      <c r="W208" s="349" t="str">
        <f>D205</f>
        <v>土居中学校</v>
      </c>
      <c r="X208" s="348"/>
      <c r="Y208" s="348"/>
      <c r="Z208" s="348"/>
      <c r="AA208" s="348"/>
      <c r="AB208" s="350"/>
      <c r="AC208" s="153"/>
      <c r="AD208" s="192"/>
      <c r="AE208" s="192"/>
      <c r="AF208" s="192"/>
      <c r="AG208" s="192"/>
      <c r="AH208" s="192"/>
      <c r="AI208" s="192"/>
      <c r="AJ208" s="192"/>
      <c r="AK208" s="193"/>
      <c r="AL208" s="193"/>
      <c r="AM208" s="193"/>
      <c r="AN208" s="193"/>
      <c r="AU208" s="149"/>
      <c r="AV208" s="221"/>
      <c r="BR208" s="133"/>
      <c r="BS208" s="133"/>
      <c r="BT208" s="133"/>
      <c r="BU208" s="133"/>
      <c r="BV208" s="133"/>
      <c r="BW208" s="133"/>
      <c r="BX208" s="133"/>
    </row>
    <row r="209" spans="2:78" ht="15" customHeight="1" thickTop="1" thickBot="1" x14ac:dyDescent="0.2">
      <c r="B209" s="207" t="s">
        <v>189</v>
      </c>
      <c r="C209" s="329" t="s">
        <v>56</v>
      </c>
      <c r="D209" s="244" t="s">
        <v>34</v>
      </c>
      <c r="E209" s="445"/>
      <c r="F209" s="446"/>
      <c r="G209" s="446"/>
      <c r="H209" s="447"/>
      <c r="I209" s="247">
        <v>8</v>
      </c>
      <c r="J209" s="248">
        <v>15</v>
      </c>
      <c r="K209" s="249">
        <v>17</v>
      </c>
      <c r="L209" s="252"/>
      <c r="M209" s="253"/>
      <c r="N209" s="254"/>
      <c r="O209" s="256"/>
      <c r="P209" s="154"/>
      <c r="Q209" s="163" t="s">
        <v>162</v>
      </c>
      <c r="R209" s="162"/>
      <c r="X209" s="134"/>
      <c r="Y209" s="134"/>
      <c r="AC209" s="153"/>
      <c r="AD209" s="190" t="s">
        <v>162</v>
      </c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U209" s="149"/>
      <c r="AV209" s="221"/>
      <c r="BR209" s="133"/>
      <c r="BS209" s="133"/>
      <c r="BT209" s="133"/>
      <c r="BU209" s="133"/>
      <c r="BV209" s="133"/>
      <c r="BW209" s="133"/>
      <c r="BX209" s="133"/>
    </row>
    <row r="210" spans="2:78" ht="15" customHeight="1" thickTop="1" x14ac:dyDescent="0.15">
      <c r="B210" s="207" t="s">
        <v>188</v>
      </c>
      <c r="C210" s="331" t="s">
        <v>53</v>
      </c>
      <c r="D210" s="245" t="s">
        <v>51</v>
      </c>
      <c r="E210" s="448" t="s">
        <v>170</v>
      </c>
      <c r="F210" s="449"/>
      <c r="G210" s="449"/>
      <c r="H210" s="450"/>
      <c r="I210" s="232">
        <v>15</v>
      </c>
      <c r="J210" s="227">
        <v>5</v>
      </c>
      <c r="K210" s="228">
        <v>15</v>
      </c>
      <c r="L210" s="222"/>
      <c r="M210" s="222"/>
      <c r="N210" s="154"/>
      <c r="O210" s="154"/>
      <c r="P210" s="154"/>
      <c r="Q210" s="351" t="str">
        <f>C206</f>
        <v>近藤慎之介</v>
      </c>
      <c r="R210" s="345"/>
      <c r="S210" s="345"/>
      <c r="T210" s="345"/>
      <c r="U210" s="345"/>
      <c r="V210" s="345"/>
      <c r="W210" s="344" t="str">
        <f>D206</f>
        <v>土居中学校</v>
      </c>
      <c r="X210" s="345"/>
      <c r="Y210" s="345"/>
      <c r="Z210" s="345"/>
      <c r="AA210" s="345"/>
      <c r="AB210" s="346"/>
      <c r="AC210" s="133"/>
      <c r="AD210" s="351" t="str">
        <f>C210</f>
        <v>山内稜太</v>
      </c>
      <c r="AE210" s="345"/>
      <c r="AF210" s="345"/>
      <c r="AG210" s="345"/>
      <c r="AH210" s="345"/>
      <c r="AI210" s="345"/>
      <c r="AJ210" s="344" t="str">
        <f>D210</f>
        <v>土居中学校</v>
      </c>
      <c r="AK210" s="345"/>
      <c r="AL210" s="345"/>
      <c r="AM210" s="345"/>
      <c r="AN210" s="345"/>
      <c r="AO210" s="346"/>
      <c r="AU210" s="149"/>
      <c r="AV210" s="221"/>
      <c r="BR210" s="133"/>
      <c r="BS210" s="133"/>
      <c r="BT210" s="133"/>
      <c r="BU210" s="133"/>
      <c r="BV210" s="133"/>
      <c r="BW210" s="133"/>
      <c r="BX210" s="133"/>
    </row>
    <row r="211" spans="2:78" ht="15" customHeight="1" x14ac:dyDescent="0.15">
      <c r="B211" s="207" t="s">
        <v>189</v>
      </c>
      <c r="C211" s="335" t="s">
        <v>55</v>
      </c>
      <c r="D211" s="246" t="s">
        <v>34</v>
      </c>
      <c r="E211" s="451"/>
      <c r="F211" s="452"/>
      <c r="G211" s="452"/>
      <c r="H211" s="453"/>
      <c r="I211" s="154"/>
      <c r="J211" s="154"/>
      <c r="K211" s="154"/>
      <c r="L211" s="154"/>
      <c r="M211" s="154"/>
      <c r="N211" s="154"/>
      <c r="O211" s="154"/>
      <c r="P211" s="154"/>
      <c r="Q211" s="347" t="str">
        <f>C207</f>
        <v>内藤颯太</v>
      </c>
      <c r="R211" s="348"/>
      <c r="S211" s="348"/>
      <c r="T211" s="348"/>
      <c r="U211" s="348"/>
      <c r="V211" s="348"/>
      <c r="W211" s="349" t="str">
        <f>D207</f>
        <v>土居中学校</v>
      </c>
      <c r="X211" s="348"/>
      <c r="Y211" s="348"/>
      <c r="Z211" s="348"/>
      <c r="AA211" s="348"/>
      <c r="AB211" s="350"/>
      <c r="AC211" s="133"/>
      <c r="AD211" s="347" t="str">
        <f>C211</f>
        <v>森　秀成</v>
      </c>
      <c r="AE211" s="348"/>
      <c r="AF211" s="348"/>
      <c r="AG211" s="348"/>
      <c r="AH211" s="348"/>
      <c r="AI211" s="348"/>
      <c r="AJ211" s="349" t="str">
        <f>D211</f>
        <v>土居中学校</v>
      </c>
      <c r="AK211" s="348"/>
      <c r="AL211" s="348"/>
      <c r="AM211" s="348"/>
      <c r="AN211" s="348"/>
      <c r="AO211" s="350"/>
      <c r="AP211" s="136"/>
      <c r="AQ211" s="136"/>
      <c r="AR211" s="136"/>
      <c r="AS211" s="136"/>
      <c r="AT211" s="218"/>
      <c r="AU211" s="218"/>
      <c r="AV211" s="218"/>
      <c r="AW211" s="136"/>
      <c r="AX211" s="136"/>
      <c r="AY211" s="136"/>
      <c r="AZ211" s="136"/>
      <c r="BA211" s="153"/>
      <c r="BB211" s="153"/>
      <c r="BC211" s="153"/>
      <c r="BD211" s="153"/>
      <c r="BE211" s="153"/>
      <c r="BF211" s="153"/>
      <c r="BG211" s="153"/>
      <c r="BH211" s="153"/>
      <c r="BI211" s="147"/>
      <c r="BJ211" s="147"/>
      <c r="BK211" s="147"/>
      <c r="BL211" s="147"/>
      <c r="BR211" s="133"/>
      <c r="BS211" s="133"/>
      <c r="BT211" s="148"/>
      <c r="BU211" s="155"/>
      <c r="BV211" s="133"/>
      <c r="BW211" s="133"/>
      <c r="BX211" s="133"/>
    </row>
    <row r="212" spans="2:78" ht="15" customHeight="1" x14ac:dyDescent="0.15"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53"/>
      <c r="N212" s="153"/>
      <c r="O212" s="153"/>
      <c r="P212" s="153"/>
      <c r="Q212" s="153"/>
      <c r="R212" s="147"/>
      <c r="S212" s="147"/>
      <c r="T212" s="147"/>
      <c r="U212" s="147"/>
      <c r="Z212" s="133"/>
      <c r="AA212" s="133"/>
      <c r="AB212" s="133"/>
      <c r="AC212" s="133"/>
      <c r="AD212" s="133"/>
      <c r="AE212" s="133"/>
      <c r="AF212" s="133"/>
      <c r="BR212" s="133"/>
      <c r="BS212" s="133"/>
      <c r="BT212" s="133"/>
      <c r="BU212" s="133"/>
      <c r="BV212" s="133"/>
      <c r="BW212" s="133"/>
      <c r="BX212" s="133"/>
    </row>
    <row r="213" spans="2:78" ht="24.95" customHeight="1" x14ac:dyDescent="0.15">
      <c r="C213" s="163" t="s">
        <v>192</v>
      </c>
      <c r="F213" s="136"/>
      <c r="G213" s="136"/>
      <c r="H213" s="136"/>
      <c r="I213" s="136"/>
      <c r="J213" s="136"/>
      <c r="K213" s="136"/>
      <c r="L213" s="136"/>
      <c r="M213" s="153"/>
      <c r="N213" s="153"/>
      <c r="O213" s="153"/>
      <c r="P213" s="153"/>
      <c r="Q213" s="147"/>
      <c r="R213" s="147"/>
      <c r="S213" s="147"/>
      <c r="T213" s="147"/>
      <c r="Z213" s="133"/>
      <c r="AA213" s="133"/>
      <c r="AB213" s="133"/>
      <c r="AC213" s="133"/>
      <c r="AD213" s="133"/>
      <c r="AE213" s="133"/>
      <c r="AF213" s="133"/>
      <c r="BR213" s="133"/>
      <c r="BS213" s="133"/>
      <c r="BT213" s="133"/>
      <c r="BU213" s="133"/>
      <c r="BV213" s="133"/>
      <c r="BW213" s="133"/>
      <c r="BX213" s="133"/>
    </row>
    <row r="214" spans="2:78" ht="24.95" customHeight="1" x14ac:dyDescent="0.15">
      <c r="C214" s="163" t="s">
        <v>171</v>
      </c>
      <c r="F214" s="136"/>
      <c r="G214" s="136"/>
      <c r="H214" s="136"/>
      <c r="I214" s="136"/>
      <c r="J214" s="136"/>
      <c r="K214" s="136"/>
      <c r="L214" s="136"/>
      <c r="M214" s="153"/>
      <c r="N214" s="153"/>
      <c r="O214" s="153"/>
      <c r="P214" s="153"/>
      <c r="Q214" s="147"/>
      <c r="R214" s="147"/>
      <c r="S214" s="147"/>
      <c r="T214" s="147"/>
      <c r="Z214" s="133"/>
      <c r="AA214" s="133"/>
      <c r="AB214" s="133"/>
      <c r="AC214" s="133"/>
      <c r="AD214" s="133"/>
      <c r="AE214" s="133"/>
      <c r="AF214" s="133"/>
      <c r="BR214" s="133"/>
      <c r="BS214" s="133"/>
      <c r="BT214" s="133"/>
      <c r="BU214" s="133"/>
      <c r="BV214" s="133"/>
      <c r="BW214" s="133"/>
      <c r="BX214" s="133"/>
    </row>
    <row r="215" spans="2:78" ht="24.95" customHeight="1" x14ac:dyDescent="0.15">
      <c r="C215" s="136"/>
      <c r="D215" s="136"/>
      <c r="E215" s="177" t="s">
        <v>29</v>
      </c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52"/>
      <c r="S215" s="177" t="s">
        <v>32</v>
      </c>
      <c r="T215" s="177"/>
      <c r="U215" s="177"/>
      <c r="V215" s="177"/>
      <c r="W215" s="177"/>
      <c r="X215" s="177"/>
      <c r="Y215" s="177"/>
      <c r="Z215" s="177"/>
      <c r="AA215" s="177"/>
      <c r="AB215" s="177"/>
      <c r="AC215" s="177"/>
      <c r="AD215" s="177"/>
      <c r="AE215" s="177"/>
      <c r="AF215" s="177"/>
      <c r="AG215" s="177" t="s">
        <v>207</v>
      </c>
      <c r="AH215" s="177"/>
      <c r="AI215" s="177"/>
      <c r="AJ215" s="177"/>
      <c r="AK215" s="177"/>
      <c r="AL215" s="177"/>
      <c r="AM215" s="177"/>
      <c r="AN215" s="177"/>
      <c r="AO215" s="177"/>
      <c r="AP215" s="177"/>
      <c r="AQ215" s="177"/>
      <c r="AR215" s="177"/>
      <c r="BR215" s="133"/>
      <c r="BS215" s="133"/>
      <c r="BT215" s="133"/>
      <c r="BU215" s="133"/>
      <c r="BV215" s="133"/>
      <c r="BW215" s="133"/>
      <c r="BX215" s="133"/>
    </row>
    <row r="216" spans="2:78" ht="15" customHeight="1" x14ac:dyDescent="0.15">
      <c r="C216" s="136"/>
      <c r="D216" s="136"/>
      <c r="E216" s="351" t="str">
        <f>C198</f>
        <v>井川優杏</v>
      </c>
      <c r="F216" s="345"/>
      <c r="G216" s="345"/>
      <c r="H216" s="345"/>
      <c r="I216" s="345"/>
      <c r="J216" s="345"/>
      <c r="K216" s="344" t="str">
        <f>D198</f>
        <v>土居中学校</v>
      </c>
      <c r="L216" s="345"/>
      <c r="M216" s="345"/>
      <c r="N216" s="345"/>
      <c r="O216" s="345"/>
      <c r="P216" s="346"/>
      <c r="Q216" s="338"/>
      <c r="R216" s="218"/>
      <c r="S216" s="351" t="str">
        <f>C200</f>
        <v>石井ひまり</v>
      </c>
      <c r="T216" s="345"/>
      <c r="U216" s="345"/>
      <c r="V216" s="345"/>
      <c r="W216" s="345"/>
      <c r="X216" s="345"/>
      <c r="Y216" s="344" t="str">
        <f>D200</f>
        <v>土居中学校</v>
      </c>
      <c r="Z216" s="345"/>
      <c r="AA216" s="345"/>
      <c r="AB216" s="345"/>
      <c r="AC216" s="345"/>
      <c r="AD216" s="346"/>
      <c r="AE216" s="339"/>
      <c r="AF216" s="133"/>
      <c r="AG216" s="351" t="str">
        <f>Q200</f>
        <v>宮本麻美</v>
      </c>
      <c r="AH216" s="345"/>
      <c r="AI216" s="345"/>
      <c r="AJ216" s="345"/>
      <c r="AK216" s="345"/>
      <c r="AL216" s="345"/>
      <c r="AM216" s="344" t="s">
        <v>241</v>
      </c>
      <c r="AN216" s="345"/>
      <c r="AO216" s="345"/>
      <c r="AP216" s="345"/>
      <c r="AQ216" s="345"/>
      <c r="AR216" s="346"/>
      <c r="BR216" s="133"/>
      <c r="BS216" s="133"/>
      <c r="BT216" s="133"/>
      <c r="BU216" s="133"/>
      <c r="BV216" s="133"/>
      <c r="BW216" s="133"/>
      <c r="BX216" s="133"/>
    </row>
    <row r="217" spans="2:78" ht="15" customHeight="1" x14ac:dyDescent="0.15">
      <c r="C217" s="136"/>
      <c r="D217" s="136"/>
      <c r="E217" s="347" t="str">
        <f>C199</f>
        <v>清水梨緒奈</v>
      </c>
      <c r="F217" s="348"/>
      <c r="G217" s="348"/>
      <c r="H217" s="348"/>
      <c r="I217" s="348"/>
      <c r="J217" s="348"/>
      <c r="K217" s="349" t="str">
        <f>D199</f>
        <v>土居中学校</v>
      </c>
      <c r="L217" s="348"/>
      <c r="M217" s="348"/>
      <c r="N217" s="348"/>
      <c r="O217" s="348"/>
      <c r="P217" s="350"/>
      <c r="Q217" s="340"/>
      <c r="R217" s="218"/>
      <c r="S217" s="347" t="str">
        <f>C201</f>
        <v>眞鍋心優</v>
      </c>
      <c r="T217" s="348"/>
      <c r="U217" s="348"/>
      <c r="V217" s="348"/>
      <c r="W217" s="348"/>
      <c r="X217" s="348"/>
      <c r="Y217" s="349" t="str">
        <f>D201</f>
        <v>土居中学校</v>
      </c>
      <c r="Z217" s="348"/>
      <c r="AA217" s="348"/>
      <c r="AB217" s="348"/>
      <c r="AC217" s="348"/>
      <c r="AD217" s="350"/>
      <c r="AE217" s="149"/>
      <c r="AF217" s="149"/>
      <c r="AG217" s="347" t="str">
        <f>Q201</f>
        <v>仲渡理恵子</v>
      </c>
      <c r="AH217" s="348"/>
      <c r="AI217" s="348"/>
      <c r="AJ217" s="348"/>
      <c r="AK217" s="348"/>
      <c r="AL217" s="348"/>
      <c r="AM217" s="349" t="s">
        <v>241</v>
      </c>
      <c r="AN217" s="348"/>
      <c r="AO217" s="348"/>
      <c r="AP217" s="348"/>
      <c r="AQ217" s="348"/>
      <c r="AR217" s="350"/>
      <c r="BR217" s="133"/>
      <c r="BS217" s="133"/>
      <c r="BT217" s="133"/>
      <c r="BU217" s="133"/>
      <c r="BV217" s="133"/>
      <c r="BW217" s="133"/>
      <c r="BX217" s="133"/>
    </row>
    <row r="218" spans="2:78" ht="24.95" customHeight="1" x14ac:dyDescent="0.15">
      <c r="C218" s="146"/>
      <c r="D218" s="145"/>
      <c r="E218" s="195" t="s">
        <v>193</v>
      </c>
      <c r="F218" s="195"/>
      <c r="G218" s="195"/>
      <c r="H218" s="195"/>
      <c r="I218" s="195"/>
      <c r="J218" s="213"/>
      <c r="K218" s="213"/>
      <c r="L218" s="195"/>
      <c r="M218" s="195"/>
      <c r="N218" s="195"/>
      <c r="O218" s="195"/>
      <c r="P218" s="195"/>
      <c r="Q218" s="198"/>
      <c r="R218" s="152"/>
      <c r="S218" s="177" t="s">
        <v>194</v>
      </c>
      <c r="T218" s="177"/>
      <c r="U218" s="177"/>
      <c r="V218" s="177"/>
      <c r="W218" s="177"/>
      <c r="X218" s="177"/>
      <c r="Y218" s="177"/>
      <c r="Z218" s="177"/>
      <c r="AA218" s="177"/>
      <c r="AB218" s="177"/>
      <c r="AC218" s="177"/>
      <c r="AD218" s="177"/>
      <c r="AE218" s="177"/>
      <c r="AF218" s="177"/>
      <c r="AG218" s="177" t="s">
        <v>208</v>
      </c>
      <c r="AH218" s="177"/>
      <c r="AI218" s="177"/>
      <c r="AJ218" s="177"/>
      <c r="AK218" s="177"/>
      <c r="AL218" s="177"/>
      <c r="AM218" s="177"/>
      <c r="AN218" s="177"/>
      <c r="AO218" s="177"/>
      <c r="AP218" s="177"/>
      <c r="AQ218" s="177"/>
      <c r="AR218" s="177"/>
      <c r="AS218" s="143"/>
      <c r="AT218" s="220"/>
      <c r="AU218" s="220"/>
      <c r="AV218" s="220"/>
      <c r="AW218" s="143"/>
      <c r="BR218" s="133"/>
      <c r="BS218" s="133"/>
      <c r="BT218" s="133"/>
      <c r="BU218" s="133"/>
      <c r="BV218" s="133"/>
      <c r="BW218" s="133"/>
      <c r="BX218" s="133"/>
    </row>
    <row r="219" spans="2:78" ht="15" customHeight="1" x14ac:dyDescent="0.15">
      <c r="C219" s="146"/>
      <c r="D219" s="145"/>
      <c r="E219" s="351" t="str">
        <f>C194</f>
        <v>花岡翔也</v>
      </c>
      <c r="F219" s="345"/>
      <c r="G219" s="345"/>
      <c r="H219" s="345"/>
      <c r="I219" s="345"/>
      <c r="J219" s="345"/>
      <c r="K219" s="344" t="str">
        <f>D194</f>
        <v>サンダーズ</v>
      </c>
      <c r="L219" s="345"/>
      <c r="M219" s="345"/>
      <c r="N219" s="345"/>
      <c r="O219" s="345"/>
      <c r="P219" s="346"/>
      <c r="Q219" s="338"/>
      <c r="R219" s="218"/>
      <c r="S219" s="351" t="str">
        <f>C208</f>
        <v>近藤靖宏</v>
      </c>
      <c r="T219" s="345"/>
      <c r="U219" s="345"/>
      <c r="V219" s="345"/>
      <c r="W219" s="345"/>
      <c r="X219" s="345"/>
      <c r="Y219" s="344" t="str">
        <f>D210</f>
        <v>土居中学校</v>
      </c>
      <c r="Z219" s="345"/>
      <c r="AA219" s="345"/>
      <c r="AB219" s="345"/>
      <c r="AC219" s="345"/>
      <c r="AD219" s="346"/>
      <c r="AE219" s="339"/>
      <c r="AF219" s="133"/>
      <c r="AG219" s="351" t="str">
        <f>C210</f>
        <v>山内稜太</v>
      </c>
      <c r="AH219" s="345"/>
      <c r="AI219" s="345"/>
      <c r="AJ219" s="345"/>
      <c r="AK219" s="345"/>
      <c r="AL219" s="345"/>
      <c r="AM219" s="344" t="str">
        <f>AJ210</f>
        <v>土居中学校</v>
      </c>
      <c r="AN219" s="345"/>
      <c r="AO219" s="345"/>
      <c r="AP219" s="345"/>
      <c r="AQ219" s="345"/>
      <c r="AR219" s="346"/>
      <c r="AS219" s="143"/>
      <c r="AT219" s="220"/>
      <c r="AU219" s="220"/>
      <c r="AV219" s="220"/>
      <c r="AW219" s="143"/>
      <c r="BR219" s="133"/>
      <c r="BS219" s="133"/>
      <c r="BT219" s="133"/>
      <c r="BU219" s="133"/>
      <c r="BV219" s="133"/>
      <c r="BW219" s="133"/>
      <c r="BX219" s="133"/>
    </row>
    <row r="220" spans="2:78" ht="15" customHeight="1" x14ac:dyDescent="0.15">
      <c r="C220" s="146"/>
      <c r="D220" s="145"/>
      <c r="E220" s="347" t="str">
        <f>C195</f>
        <v>石川　蒼</v>
      </c>
      <c r="F220" s="348"/>
      <c r="G220" s="348"/>
      <c r="H220" s="348"/>
      <c r="I220" s="348"/>
      <c r="J220" s="348"/>
      <c r="K220" s="349" t="str">
        <f>D195</f>
        <v>サンダーズ</v>
      </c>
      <c r="L220" s="348"/>
      <c r="M220" s="348"/>
      <c r="N220" s="348"/>
      <c r="O220" s="348"/>
      <c r="P220" s="350"/>
      <c r="Q220" s="340"/>
      <c r="R220" s="218"/>
      <c r="S220" s="347" t="str">
        <f>C209</f>
        <v>船越瑛太</v>
      </c>
      <c r="T220" s="348"/>
      <c r="U220" s="348"/>
      <c r="V220" s="348"/>
      <c r="W220" s="348"/>
      <c r="X220" s="348"/>
      <c r="Y220" s="349" t="str">
        <f>D211</f>
        <v>土居中学校</v>
      </c>
      <c r="Z220" s="348"/>
      <c r="AA220" s="348"/>
      <c r="AB220" s="348"/>
      <c r="AC220" s="348"/>
      <c r="AD220" s="350"/>
      <c r="AE220" s="149"/>
      <c r="AF220" s="149"/>
      <c r="AG220" s="347" t="str">
        <f>C211</f>
        <v>森　秀成</v>
      </c>
      <c r="AH220" s="348"/>
      <c r="AI220" s="348"/>
      <c r="AJ220" s="348"/>
      <c r="AK220" s="348"/>
      <c r="AL220" s="348"/>
      <c r="AM220" s="349" t="str">
        <f>AJ211</f>
        <v>土居中学校</v>
      </c>
      <c r="AN220" s="348"/>
      <c r="AO220" s="348"/>
      <c r="AP220" s="348"/>
      <c r="AQ220" s="348"/>
      <c r="AR220" s="350"/>
      <c r="AS220" s="143"/>
      <c r="AT220" s="220"/>
      <c r="AU220" s="220"/>
      <c r="AV220" s="220"/>
      <c r="AW220" s="143"/>
      <c r="BR220" s="133"/>
      <c r="BS220" s="133"/>
      <c r="BT220" s="133"/>
      <c r="BU220" s="133"/>
      <c r="BV220" s="133"/>
      <c r="BW220" s="133"/>
      <c r="BX220" s="133"/>
    </row>
    <row r="221" spans="2:78" ht="15" customHeight="1" x14ac:dyDescent="0.15">
      <c r="C221" s="146"/>
      <c r="D221" s="134"/>
      <c r="F221" s="144"/>
      <c r="G221" s="175"/>
      <c r="H221" s="175"/>
      <c r="I221" s="175"/>
      <c r="J221" s="175"/>
      <c r="K221" s="142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Z221" s="133"/>
      <c r="AA221" s="133"/>
      <c r="AB221" s="133"/>
      <c r="AC221" s="133"/>
      <c r="AD221" s="133"/>
      <c r="AE221" s="133"/>
      <c r="AF221" s="133"/>
      <c r="BR221" s="133"/>
      <c r="BS221" s="133"/>
      <c r="BT221" s="133"/>
      <c r="BU221" s="133"/>
      <c r="BV221" s="133"/>
      <c r="BW221" s="133"/>
      <c r="BX221" s="133"/>
    </row>
    <row r="222" spans="2:78" ht="15" customHeight="1" x14ac:dyDescent="0.15">
      <c r="C222" s="146"/>
      <c r="D222" s="149"/>
      <c r="E222" s="149"/>
      <c r="F222" s="144"/>
      <c r="G222" s="175"/>
      <c r="H222" s="175"/>
      <c r="I222" s="175"/>
      <c r="J222" s="175"/>
      <c r="K222" s="142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Z222" s="133"/>
      <c r="AA222" s="133"/>
      <c r="AB222" s="133"/>
      <c r="AC222" s="133"/>
      <c r="AD222" s="133"/>
      <c r="AE222" s="133"/>
      <c r="AF222" s="133"/>
      <c r="BR222" s="133"/>
      <c r="BS222" s="133"/>
      <c r="BT222" s="133"/>
      <c r="BU222" s="133"/>
      <c r="BV222" s="133"/>
      <c r="BW222" s="133"/>
      <c r="BX222" s="133"/>
    </row>
    <row r="223" spans="2:78" ht="5.25" customHeight="1" x14ac:dyDescent="0.15">
      <c r="C223" s="146"/>
      <c r="D223" s="145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75"/>
      <c r="AD223" s="175"/>
      <c r="AE223" s="175"/>
      <c r="AF223" s="175"/>
      <c r="AG223" s="142"/>
      <c r="AH223" s="143"/>
      <c r="AI223" s="143"/>
      <c r="AJ223" s="143"/>
      <c r="AK223" s="143"/>
      <c r="AL223" s="143"/>
      <c r="AM223" s="143"/>
      <c r="AN223" s="143"/>
      <c r="AO223" s="143"/>
      <c r="BR223" s="133"/>
      <c r="BS223" s="133"/>
      <c r="BT223" s="133"/>
      <c r="BU223" s="133"/>
      <c r="BV223" s="133"/>
      <c r="BW223" s="133"/>
      <c r="BX223" s="133"/>
    </row>
    <row r="224" spans="2:78" ht="24" x14ac:dyDescent="0.25">
      <c r="C224" s="435" t="s">
        <v>166</v>
      </c>
      <c r="D224" s="435"/>
      <c r="E224" s="435"/>
      <c r="F224" s="435"/>
      <c r="G224" s="435"/>
      <c r="H224" s="435"/>
      <c r="I224" s="435"/>
      <c r="J224" s="435"/>
      <c r="K224" s="435"/>
      <c r="L224" s="177" t="s">
        <v>20</v>
      </c>
      <c r="M224" s="216"/>
      <c r="N224" s="216"/>
      <c r="O224" s="216"/>
      <c r="P224" s="216"/>
      <c r="Q224" s="216"/>
      <c r="R224" s="216"/>
      <c r="S224" s="216"/>
      <c r="T224" s="216"/>
      <c r="U224" s="216"/>
      <c r="V224" s="216"/>
      <c r="W224" s="216"/>
      <c r="X224" s="151"/>
      <c r="Y224" s="177" t="s">
        <v>21</v>
      </c>
      <c r="Z224" s="177"/>
      <c r="AA224" s="177"/>
      <c r="AB224" s="177"/>
      <c r="AC224" s="177"/>
      <c r="AD224" s="177"/>
      <c r="AE224" s="177"/>
      <c r="AF224" s="177"/>
      <c r="AG224" s="177"/>
      <c r="AH224" s="177"/>
      <c r="AI224" s="177"/>
      <c r="AJ224" s="177"/>
      <c r="AK224" s="177"/>
      <c r="AL224" s="177" t="s">
        <v>210</v>
      </c>
      <c r="AM224" s="177"/>
      <c r="AN224" s="177"/>
      <c r="AO224" s="177"/>
      <c r="AP224" s="177"/>
      <c r="AQ224" s="177"/>
      <c r="AR224" s="177"/>
      <c r="AS224" s="177"/>
      <c r="AT224" s="177"/>
      <c r="AU224" s="177"/>
      <c r="AV224" s="177"/>
      <c r="AW224" s="177"/>
      <c r="BR224" s="133"/>
      <c r="BS224" s="133"/>
      <c r="BT224" s="133"/>
      <c r="BU224" s="133"/>
      <c r="BV224" s="133"/>
      <c r="BW224" s="133"/>
      <c r="BX224" s="133"/>
      <c r="BZ224" s="147"/>
    </row>
    <row r="225" spans="3:78" ht="15.95" customHeight="1" x14ac:dyDescent="0.15">
      <c r="C225" s="435"/>
      <c r="D225" s="435"/>
      <c r="E225" s="435"/>
      <c r="F225" s="435"/>
      <c r="G225" s="435"/>
      <c r="H225" s="435"/>
      <c r="I225" s="435"/>
      <c r="J225" s="435"/>
      <c r="K225" s="435"/>
      <c r="L225" s="351" t="str">
        <f>C242</f>
        <v>石川祥稀</v>
      </c>
      <c r="M225" s="345"/>
      <c r="N225" s="345"/>
      <c r="O225" s="345"/>
      <c r="P225" s="345"/>
      <c r="Q225" s="345"/>
      <c r="R225" s="344" t="str">
        <f>D242</f>
        <v>レッドリボーン軍</v>
      </c>
      <c r="S225" s="345"/>
      <c r="T225" s="345"/>
      <c r="U225" s="345"/>
      <c r="V225" s="345"/>
      <c r="W225" s="346"/>
      <c r="X225" s="218"/>
      <c r="Y225" s="351" t="str">
        <f>C239</f>
        <v>神野　徹</v>
      </c>
      <c r="Z225" s="345"/>
      <c r="AA225" s="345"/>
      <c r="AB225" s="345"/>
      <c r="AC225" s="345"/>
      <c r="AD225" s="345"/>
      <c r="AE225" s="344" t="str">
        <f>D239</f>
        <v>IBC</v>
      </c>
      <c r="AF225" s="345"/>
      <c r="AG225" s="345"/>
      <c r="AH225" s="345"/>
      <c r="AI225" s="345"/>
      <c r="AJ225" s="346"/>
      <c r="AL225" s="351" t="str">
        <f>C230</f>
        <v>池内善幸</v>
      </c>
      <c r="AM225" s="345"/>
      <c r="AN225" s="345"/>
      <c r="AO225" s="345"/>
      <c r="AP225" s="345"/>
      <c r="AQ225" s="345"/>
      <c r="AR225" s="344" t="str">
        <f>D230</f>
        <v>YONDEN</v>
      </c>
      <c r="AS225" s="345"/>
      <c r="AT225" s="345"/>
      <c r="AU225" s="345"/>
      <c r="AV225" s="345"/>
      <c r="AW225" s="346"/>
      <c r="BR225" s="133"/>
      <c r="BS225" s="133"/>
      <c r="BT225" s="133"/>
      <c r="BU225" s="133"/>
      <c r="BV225" s="133"/>
      <c r="BW225" s="133"/>
      <c r="BX225" s="133"/>
      <c r="BZ225" s="147"/>
    </row>
    <row r="226" spans="3:78" ht="15.95" customHeight="1" x14ac:dyDescent="0.15">
      <c r="C226" s="435"/>
      <c r="D226" s="435"/>
      <c r="E226" s="435"/>
      <c r="F226" s="435"/>
      <c r="G226" s="435"/>
      <c r="H226" s="435"/>
      <c r="I226" s="435"/>
      <c r="J226" s="435"/>
      <c r="K226" s="435"/>
      <c r="L226" s="347" t="str">
        <f>C243</f>
        <v>江口愛紀</v>
      </c>
      <c r="M226" s="348"/>
      <c r="N226" s="348"/>
      <c r="O226" s="348"/>
      <c r="P226" s="348"/>
      <c r="Q226" s="348"/>
      <c r="R226" s="349" t="str">
        <f>D243</f>
        <v>レッドリボーン軍</v>
      </c>
      <c r="S226" s="348"/>
      <c r="T226" s="348"/>
      <c r="U226" s="348"/>
      <c r="V226" s="348"/>
      <c r="W226" s="350"/>
      <c r="X226" s="218"/>
      <c r="Y226" s="347" t="str">
        <f>C240</f>
        <v>近藤すみよ</v>
      </c>
      <c r="Z226" s="348"/>
      <c r="AA226" s="348"/>
      <c r="AB226" s="348"/>
      <c r="AC226" s="348"/>
      <c r="AD226" s="348"/>
      <c r="AE226" s="349" t="str">
        <f>D240</f>
        <v>IBC</v>
      </c>
      <c r="AF226" s="348"/>
      <c r="AG226" s="348"/>
      <c r="AH226" s="348"/>
      <c r="AI226" s="348"/>
      <c r="AJ226" s="350"/>
      <c r="AK226" s="149"/>
      <c r="AL226" s="347" t="str">
        <f>C231</f>
        <v>楠　健一</v>
      </c>
      <c r="AM226" s="348"/>
      <c r="AN226" s="348"/>
      <c r="AO226" s="348"/>
      <c r="AP226" s="348"/>
      <c r="AQ226" s="348"/>
      <c r="AR226" s="349" t="str">
        <f>D231</f>
        <v>YONDEN</v>
      </c>
      <c r="AS226" s="348"/>
      <c r="AT226" s="348"/>
      <c r="AU226" s="348"/>
      <c r="AV226" s="348"/>
      <c r="AW226" s="350"/>
      <c r="BR226" s="133"/>
      <c r="BS226" s="133"/>
      <c r="BT226" s="133"/>
      <c r="BU226" s="133"/>
      <c r="BV226" s="133"/>
      <c r="BW226" s="133"/>
      <c r="BX226" s="133"/>
      <c r="BZ226" s="147"/>
    </row>
    <row r="227" spans="3:78" ht="15.95" customHeight="1" thickBot="1" x14ac:dyDescent="0.2">
      <c r="C227" s="200" t="s">
        <v>180</v>
      </c>
      <c r="D227" s="20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Z227" s="133"/>
      <c r="AA227" s="133"/>
      <c r="AB227" s="133"/>
      <c r="AC227" s="133"/>
      <c r="AD227" s="133"/>
      <c r="AE227" s="133"/>
      <c r="AF227" s="133"/>
      <c r="AL227" s="149"/>
      <c r="AM227" s="148"/>
      <c r="AN227" s="148"/>
      <c r="AO227" s="148"/>
      <c r="BR227" s="133"/>
      <c r="BS227" s="133"/>
      <c r="BT227" s="133"/>
      <c r="BU227" s="133"/>
      <c r="BV227" s="133"/>
      <c r="BW227" s="133"/>
      <c r="BX227" s="133"/>
      <c r="BZ227" s="147"/>
    </row>
    <row r="228" spans="3:78" ht="9.9499999999999993" customHeight="1" x14ac:dyDescent="0.15">
      <c r="C228" s="438" t="s">
        <v>172</v>
      </c>
      <c r="D228" s="439"/>
      <c r="E228" s="431" t="str">
        <f>C230</f>
        <v>池内善幸</v>
      </c>
      <c r="F228" s="393"/>
      <c r="G228" s="393"/>
      <c r="H228" s="394"/>
      <c r="I228" s="392" t="str">
        <f>C233</f>
        <v>鴨田雅斗</v>
      </c>
      <c r="J228" s="393"/>
      <c r="K228" s="393"/>
      <c r="L228" s="394"/>
      <c r="M228" s="392" t="str">
        <f>C236</f>
        <v>近藤紳凱</v>
      </c>
      <c r="N228" s="393"/>
      <c r="O228" s="393"/>
      <c r="P228" s="394"/>
      <c r="Q228" s="392" t="str">
        <f>C239</f>
        <v>神野　徹</v>
      </c>
      <c r="R228" s="393"/>
      <c r="S228" s="393"/>
      <c r="T228" s="394"/>
      <c r="U228" s="432" t="str">
        <f>C242</f>
        <v>石川祥稀</v>
      </c>
      <c r="V228" s="433"/>
      <c r="W228" s="433"/>
      <c r="X228" s="434"/>
      <c r="Y228" s="392" t="str">
        <f>C245</f>
        <v>大西英翔</v>
      </c>
      <c r="Z228" s="393"/>
      <c r="AA228" s="393"/>
      <c r="AB228" s="394"/>
      <c r="AC228" s="392" t="str">
        <f>C248</f>
        <v>森實賢二</v>
      </c>
      <c r="AD228" s="393"/>
      <c r="AE228" s="393"/>
      <c r="AF228" s="394"/>
      <c r="AG228" s="395" t="s">
        <v>1</v>
      </c>
      <c r="AH228" s="396"/>
      <c r="AI228" s="396"/>
      <c r="AJ228" s="397"/>
      <c r="AK228" s="7"/>
      <c r="AL228" s="357" t="s">
        <v>3</v>
      </c>
      <c r="AM228" s="358"/>
      <c r="AN228" s="359" t="s">
        <v>4</v>
      </c>
      <c r="AO228" s="360"/>
      <c r="AP228" s="361"/>
      <c r="AQ228" s="59" t="s">
        <v>5</v>
      </c>
      <c r="AR228" s="58"/>
      <c r="AS228" s="57"/>
      <c r="BR228" s="133"/>
      <c r="BS228" s="133"/>
      <c r="BT228" s="133"/>
      <c r="BU228" s="133"/>
      <c r="BV228" s="133"/>
      <c r="BW228" s="133"/>
      <c r="BX228" s="133"/>
    </row>
    <row r="229" spans="3:78" ht="9.9499999999999993" customHeight="1" thickBot="1" x14ac:dyDescent="0.2">
      <c r="C229" s="440"/>
      <c r="D229" s="441"/>
      <c r="E229" s="423" t="str">
        <f>C231</f>
        <v>楠　健一</v>
      </c>
      <c r="F229" s="424"/>
      <c r="G229" s="424"/>
      <c r="H229" s="425"/>
      <c r="I229" s="426" t="str">
        <f>C234</f>
        <v>森髙遥陽</v>
      </c>
      <c r="J229" s="424"/>
      <c r="K229" s="424"/>
      <c r="L229" s="425"/>
      <c r="M229" s="426" t="str">
        <f>C237</f>
        <v>近藤翔天</v>
      </c>
      <c r="N229" s="424"/>
      <c r="O229" s="424"/>
      <c r="P229" s="425"/>
      <c r="Q229" s="426" t="str">
        <f>C240</f>
        <v>近藤すみよ</v>
      </c>
      <c r="R229" s="424"/>
      <c r="S229" s="424"/>
      <c r="T229" s="425"/>
      <c r="U229" s="426" t="str">
        <f>C243</f>
        <v>江口愛紀</v>
      </c>
      <c r="V229" s="424"/>
      <c r="W229" s="424"/>
      <c r="X229" s="425"/>
      <c r="Y229" s="426" t="str">
        <f>C246</f>
        <v>大石修伍</v>
      </c>
      <c r="Z229" s="424"/>
      <c r="AA229" s="424"/>
      <c r="AB229" s="425"/>
      <c r="AC229" s="426" t="str">
        <f>C249</f>
        <v>岡本　颯</v>
      </c>
      <c r="AD229" s="424"/>
      <c r="AE229" s="424"/>
      <c r="AF229" s="425"/>
      <c r="AG229" s="389" t="s">
        <v>2</v>
      </c>
      <c r="AH229" s="390"/>
      <c r="AI229" s="390"/>
      <c r="AJ229" s="391"/>
      <c r="AK229" s="7"/>
      <c r="AL229" s="179" t="s">
        <v>6</v>
      </c>
      <c r="AM229" s="56" t="s">
        <v>7</v>
      </c>
      <c r="AN229" s="179" t="s">
        <v>22</v>
      </c>
      <c r="AO229" s="180" t="s">
        <v>8</v>
      </c>
      <c r="AP229" s="181" t="s">
        <v>9</v>
      </c>
      <c r="AQ229" s="180" t="s">
        <v>22</v>
      </c>
      <c r="AR229" s="180" t="s">
        <v>8</v>
      </c>
      <c r="AS229" s="181" t="s">
        <v>9</v>
      </c>
      <c r="BR229" s="133"/>
      <c r="BS229" s="133"/>
      <c r="BT229" s="133"/>
      <c r="BU229" s="133"/>
      <c r="BV229" s="133"/>
      <c r="BW229" s="133"/>
      <c r="BX229" s="133"/>
    </row>
    <row r="230" spans="3:78" ht="9.9499999999999993" customHeight="1" x14ac:dyDescent="0.15">
      <c r="C230" s="313" t="s">
        <v>111</v>
      </c>
      <c r="D230" s="314" t="s">
        <v>25</v>
      </c>
      <c r="E230" s="418"/>
      <c r="F230" s="419"/>
      <c r="G230" s="419"/>
      <c r="H230" s="420"/>
      <c r="I230" s="36">
        <v>15</v>
      </c>
      <c r="J230" s="22" t="str">
        <f>IF(I230="","","-")</f>
        <v>-</v>
      </c>
      <c r="K230" s="55">
        <v>11</v>
      </c>
      <c r="L230" s="362" t="str">
        <f>IF(I230&lt;&gt;"",IF(I230&gt;K230,IF(I231&gt;K231,"○",IF(I232&gt;K232,"○","×")),IF(I231&gt;K231,IF(I232&gt;K232,"○","×"),"×")),"")</f>
        <v>○</v>
      </c>
      <c r="M230" s="36">
        <v>15</v>
      </c>
      <c r="N230" s="54" t="str">
        <f t="shared" ref="N230:N235" si="36">IF(M230="","","-")</f>
        <v>-</v>
      </c>
      <c r="O230" s="53">
        <v>8</v>
      </c>
      <c r="P230" s="362" t="str">
        <f>IF(M230&lt;&gt;"",IF(M230&gt;O230,IF(M231&gt;O231,"○",IF(M232&gt;O232,"○","×")),IF(M231&gt;O231,IF(M232&gt;O232,"○","×"),"×")),"")</f>
        <v>○</v>
      </c>
      <c r="Q230" s="36">
        <v>15</v>
      </c>
      <c r="R230" s="54" t="str">
        <f t="shared" ref="R230:R238" si="37">IF(Q230="","","-")</f>
        <v>-</v>
      </c>
      <c r="S230" s="53">
        <v>12</v>
      </c>
      <c r="T230" s="362" t="str">
        <f>IF(Q230&lt;&gt;"",IF(Q230&gt;S230,IF(Q231&gt;S231,"○",IF(Q232&gt;S232,"○","×")),IF(Q231&gt;S231,IF(Q232&gt;S232,"○","×"),"×")),"")</f>
        <v>×</v>
      </c>
      <c r="U230" s="36">
        <v>15</v>
      </c>
      <c r="V230" s="54" t="str">
        <f t="shared" ref="V230:V241" si="38">IF(U230="","","-")</f>
        <v>-</v>
      </c>
      <c r="W230" s="53">
        <v>9</v>
      </c>
      <c r="X230" s="362" t="str">
        <f>IF(U230&lt;&gt;"",IF(U230&gt;W230,IF(U231&gt;W231,"○",IF(U232&gt;W232,"○","×")),IF(U231&gt;W231,IF(U232&gt;W232,"○","×"),"×")),"")</f>
        <v>×</v>
      </c>
      <c r="Y230" s="36">
        <v>15</v>
      </c>
      <c r="Z230" s="54" t="str">
        <f t="shared" ref="Z230:Z244" si="39">IF(Y230="","","-")</f>
        <v>-</v>
      </c>
      <c r="AA230" s="53">
        <v>3</v>
      </c>
      <c r="AB230" s="362" t="str">
        <f>IF(Y230&lt;&gt;"",IF(Y230&gt;AA230,IF(Y231&gt;AA231,"○",IF(Y232&gt;AA232,"○","×")),IF(Y231&gt;AA231,IF(Y232&gt;AA232,"○","×"),"×")),"")</f>
        <v>○</v>
      </c>
      <c r="AC230" s="36">
        <v>15</v>
      </c>
      <c r="AD230" s="54" t="str">
        <f t="shared" ref="AD230:AD247" si="40">IF(AC230="","","-")</f>
        <v>-</v>
      </c>
      <c r="AE230" s="53">
        <v>1</v>
      </c>
      <c r="AF230" s="363" t="str">
        <f>IF(AC230&lt;&gt;"",IF(AC230&gt;AE230,IF(AC231&gt;AE231,"○",IF(AC232&gt;AE232,"○","×")),IF(AC231&gt;AE231,IF(AC232&gt;AE232,"○","×"),"×")),"")</f>
        <v>○</v>
      </c>
      <c r="AG230" s="383">
        <f>RANK(AU231,$AU$231:$AU$249)</f>
        <v>3</v>
      </c>
      <c r="AH230" s="384"/>
      <c r="AI230" s="384"/>
      <c r="AJ230" s="385"/>
      <c r="AK230" s="7"/>
      <c r="AL230" s="20"/>
      <c r="AM230" s="19"/>
      <c r="AN230" s="18"/>
      <c r="AO230" s="17"/>
      <c r="AP230" s="15"/>
      <c r="AQ230" s="16"/>
      <c r="AR230" s="16"/>
      <c r="AS230" s="15"/>
      <c r="BR230" s="133"/>
      <c r="BS230" s="133"/>
      <c r="BT230" s="133"/>
      <c r="BU230" s="133"/>
      <c r="BV230" s="133"/>
      <c r="BW230" s="133"/>
      <c r="BX230" s="133"/>
    </row>
    <row r="231" spans="3:78" ht="9.9499999999999993" customHeight="1" x14ac:dyDescent="0.15">
      <c r="C231" s="313" t="s">
        <v>110</v>
      </c>
      <c r="D231" s="314" t="s">
        <v>25</v>
      </c>
      <c r="E231" s="421"/>
      <c r="F231" s="408"/>
      <c r="G231" s="408"/>
      <c r="H231" s="409"/>
      <c r="I231" s="36">
        <v>10</v>
      </c>
      <c r="J231" s="22" t="str">
        <f>IF(I231="","","-")</f>
        <v>-</v>
      </c>
      <c r="K231" s="52">
        <v>15</v>
      </c>
      <c r="L231" s="352"/>
      <c r="M231" s="36">
        <v>15</v>
      </c>
      <c r="N231" s="22" t="str">
        <f t="shared" si="36"/>
        <v>-</v>
      </c>
      <c r="O231" s="35">
        <v>7</v>
      </c>
      <c r="P231" s="352"/>
      <c r="Q231" s="36">
        <v>8</v>
      </c>
      <c r="R231" s="22" t="str">
        <f t="shared" si="37"/>
        <v>-</v>
      </c>
      <c r="S231" s="35">
        <v>15</v>
      </c>
      <c r="T231" s="352"/>
      <c r="U231" s="36">
        <v>16</v>
      </c>
      <c r="V231" s="22" t="str">
        <f t="shared" si="38"/>
        <v>-</v>
      </c>
      <c r="W231" s="35">
        <v>18</v>
      </c>
      <c r="X231" s="352"/>
      <c r="Y231" s="36">
        <v>15</v>
      </c>
      <c r="Z231" s="22" t="str">
        <f t="shared" si="39"/>
        <v>-</v>
      </c>
      <c r="AA231" s="35">
        <v>12</v>
      </c>
      <c r="AB231" s="352"/>
      <c r="AC231" s="36">
        <v>15</v>
      </c>
      <c r="AD231" s="22" t="str">
        <f t="shared" si="40"/>
        <v>-</v>
      </c>
      <c r="AE231" s="35">
        <v>4</v>
      </c>
      <c r="AF231" s="355"/>
      <c r="AG231" s="386"/>
      <c r="AH231" s="387"/>
      <c r="AI231" s="387"/>
      <c r="AJ231" s="388"/>
      <c r="AK231" s="7"/>
      <c r="AL231" s="20">
        <f>COUNTIF(E230:AF232,"○")</f>
        <v>4</v>
      </c>
      <c r="AM231" s="19">
        <f>COUNTIF(E230:AF232,"×")</f>
        <v>2</v>
      </c>
      <c r="AN231" s="18">
        <f>(IF((E230&gt;G230),1,0))+(IF((E231&gt;G231),1,0))+(IF((E232&gt;G232),1,0))+(IF((I230&gt;K230),1,0))+(IF((I231&gt;K231),1,0))+(IF((I232&gt;K232),1,0))+(IF((M230&gt;O230),1,0))+(IF((M231&gt;O231),1,0))+(IF((M232&gt;O232),1,0))+(IF((Q230&gt;S230),1,0))+(IF((Q231&gt;S231),1,0))+(IF((Q232&gt;S232),1,0))+(IF((U230&gt;W230),1,0))+(IF((U231&gt;W231),1,0))+(IF((U232&gt;W232),1,0))+(IF((Y230&gt;AA230),1,0))+(IF((Y231&gt;AA231),1,0))+(IF((Y232&gt;AA232),1,0))+(IF((AC230&gt;AE230),1,0))+(IF((AC231&gt;AE231),1,0))+(IF((AC232&gt;AE232),1,0))</f>
        <v>10</v>
      </c>
      <c r="AO231" s="17">
        <f>(IF((E230&lt;G230),1,0))+(IF((E231&lt;G231),1,0))+(IF((E232&lt;G232),1,0))+(IF((I230&lt;K230),1,0))+(IF((I231&lt;K231),1,0))+(IF((I232&lt;K232),1,0))+(IF((M230&lt;O230),1,0))+(IF((M231&lt;O231),1,0))+(IF((M232&lt;O232),1,0))+(IF((Q230&lt;S230),1,0))+(IF((Q231&lt;S231),1,0))+(IF((Q232&lt;S232),1,0))+(IF((U230&lt;W230),1,0))+(IF((U231&lt;W231),1,0))+(IF((U232&lt;W232),1,0))+(IF((Y230&lt;AA230),1,0))+(IF((Y231&lt;AA231),1,0))+(IF((Y232&lt;AA232),1,0))+(IF((AC230&lt;AE230),1,0))+(IF((AC231&lt;AE231),1,0))+(IF((AC232&lt;AE232),1,0))</f>
        <v>5</v>
      </c>
      <c r="AP231" s="15">
        <f>AN231-AO231</f>
        <v>5</v>
      </c>
      <c r="AQ231" s="16">
        <f>SUM(E230:E232,I230:I232,M230:M232,Q230:Q232,U230:U232,Y230:Y232,AC230:AC232)</f>
        <v>204</v>
      </c>
      <c r="AR231" s="16">
        <f>SUM(G230:G232,K230:K232,O230:O232,S230:S232,W230:W232,AA230:AA232,AE230:AE232)</f>
        <v>151</v>
      </c>
      <c r="AS231" s="15">
        <f>AQ231-AR231</f>
        <v>53</v>
      </c>
      <c r="AU231" s="234">
        <f>(AL231-AM231)*1000+(AP231)*100+AS231</f>
        <v>2553</v>
      </c>
      <c r="BR231" s="133"/>
      <c r="BS231" s="133"/>
      <c r="BT231" s="133"/>
      <c r="BU231" s="133"/>
      <c r="BV231" s="133"/>
      <c r="BW231" s="133"/>
      <c r="BX231" s="133"/>
    </row>
    <row r="232" spans="3:78" ht="9.9499999999999993" customHeight="1" thickBot="1" x14ac:dyDescent="0.2">
      <c r="C232" s="315"/>
      <c r="D232" s="316"/>
      <c r="E232" s="422"/>
      <c r="F232" s="415"/>
      <c r="G232" s="415"/>
      <c r="H232" s="416"/>
      <c r="I232" s="51">
        <v>15</v>
      </c>
      <c r="J232" s="22" t="str">
        <f>IF(I232="","","-")</f>
        <v>-</v>
      </c>
      <c r="K232" s="43">
        <v>6</v>
      </c>
      <c r="L232" s="353"/>
      <c r="M232" s="45"/>
      <c r="N232" s="44" t="str">
        <f t="shared" si="36"/>
        <v/>
      </c>
      <c r="O232" s="43"/>
      <c r="P232" s="353"/>
      <c r="Q232" s="36">
        <v>9</v>
      </c>
      <c r="R232" s="22" t="str">
        <f t="shared" si="37"/>
        <v>-</v>
      </c>
      <c r="S232" s="35">
        <v>15</v>
      </c>
      <c r="T232" s="353"/>
      <c r="U232" s="36">
        <v>11</v>
      </c>
      <c r="V232" s="22" t="str">
        <f t="shared" si="38"/>
        <v>-</v>
      </c>
      <c r="W232" s="35">
        <v>15</v>
      </c>
      <c r="X232" s="352"/>
      <c r="Y232" s="36"/>
      <c r="Z232" s="22" t="str">
        <f t="shared" si="39"/>
        <v/>
      </c>
      <c r="AA232" s="35"/>
      <c r="AB232" s="352"/>
      <c r="AC232" s="36"/>
      <c r="AD232" s="22" t="str">
        <f t="shared" si="40"/>
        <v/>
      </c>
      <c r="AE232" s="35"/>
      <c r="AF232" s="355"/>
      <c r="AG232" s="34">
        <f>AL231</f>
        <v>4</v>
      </c>
      <c r="AH232" s="33" t="s">
        <v>10</v>
      </c>
      <c r="AI232" s="33">
        <f>AM231</f>
        <v>2</v>
      </c>
      <c r="AJ232" s="32" t="s">
        <v>7</v>
      </c>
      <c r="AK232" s="7"/>
      <c r="AL232" s="20"/>
      <c r="AM232" s="19"/>
      <c r="AN232" s="18"/>
      <c r="AO232" s="17"/>
      <c r="AP232" s="15"/>
      <c r="AQ232" s="16"/>
      <c r="AR232" s="16"/>
      <c r="AS232" s="15"/>
      <c r="BR232" s="133"/>
      <c r="BS232" s="133"/>
      <c r="BT232" s="133"/>
      <c r="BU232" s="133"/>
      <c r="BV232" s="133"/>
      <c r="BW232" s="133"/>
      <c r="BX232" s="133"/>
    </row>
    <row r="233" spans="3:78" ht="9.9499999999999993" customHeight="1" x14ac:dyDescent="0.15">
      <c r="C233" s="313" t="s">
        <v>59</v>
      </c>
      <c r="D233" s="317" t="s">
        <v>51</v>
      </c>
      <c r="E233" s="50">
        <f>IF(K230="","",K230)</f>
        <v>11</v>
      </c>
      <c r="F233" s="22" t="str">
        <f t="shared" ref="F233:F250" si="41">IF(E233="","","-")</f>
        <v>-</v>
      </c>
      <c r="G233" s="21">
        <f>IF(I230="","",I230)</f>
        <v>15</v>
      </c>
      <c r="H233" s="401" t="str">
        <f>IF(L230="","",IF(L230="○","×",IF(L230="×","○")))</f>
        <v>×</v>
      </c>
      <c r="I233" s="404"/>
      <c r="J233" s="405"/>
      <c r="K233" s="405"/>
      <c r="L233" s="406"/>
      <c r="M233" s="49">
        <v>15</v>
      </c>
      <c r="N233" s="22" t="str">
        <f t="shared" si="36"/>
        <v>-</v>
      </c>
      <c r="O233" s="35">
        <v>8</v>
      </c>
      <c r="P233" s="364" t="str">
        <f>IF(M233&lt;&gt;"",IF(M233&gt;O233,IF(M234&gt;O234,"○",IF(M235&gt;O235,"○","×")),IF(M234&gt;O234,IF(M235&gt;O235,"○","×"),"×")),"")</f>
        <v>○</v>
      </c>
      <c r="Q233" s="41">
        <v>11</v>
      </c>
      <c r="R233" s="30" t="str">
        <f t="shared" si="37"/>
        <v>-</v>
      </c>
      <c r="S233" s="40">
        <v>15</v>
      </c>
      <c r="T233" s="364" t="str">
        <f>IF(Q233&lt;&gt;"",IF(Q233&gt;S233,IF(Q234&gt;S234,"○",IF(Q235&gt;S235,"○","×")),IF(Q234&gt;S234,IF(Q235&gt;S235,"○","×"),"×")),"")</f>
        <v>×</v>
      </c>
      <c r="U233" s="41">
        <v>9</v>
      </c>
      <c r="V233" s="30" t="str">
        <f t="shared" si="38"/>
        <v>-</v>
      </c>
      <c r="W233" s="40">
        <v>15</v>
      </c>
      <c r="X233" s="364" t="str">
        <f>IF(U233&lt;&gt;"",IF(U233&gt;W233,IF(U234&gt;W234,"○",IF(U235&gt;W235,"○","×")),IF(U234&gt;W234,IF(U235&gt;W235,"○","×"),"×")),"")</f>
        <v>×</v>
      </c>
      <c r="Y233" s="41">
        <v>15</v>
      </c>
      <c r="Z233" s="30" t="str">
        <f t="shared" si="39"/>
        <v>-</v>
      </c>
      <c r="AA233" s="40">
        <v>12</v>
      </c>
      <c r="AB233" s="364" t="str">
        <f>IF(Y233&lt;&gt;"",IF(Y233&gt;AA233,IF(Y234&gt;AA234,"○",IF(Y235&gt;AA235,"○","×")),IF(Y234&gt;AA234,IF(Y235&gt;AA235,"○","×"),"×")),"")</f>
        <v>○</v>
      </c>
      <c r="AC233" s="41">
        <v>15</v>
      </c>
      <c r="AD233" s="30" t="str">
        <f t="shared" si="40"/>
        <v>-</v>
      </c>
      <c r="AE233" s="40">
        <v>2</v>
      </c>
      <c r="AF233" s="354" t="str">
        <f>IF(AC233&lt;&gt;"",IF(AC233&gt;AE233,IF(AC234&gt;AE234,"○",IF(AC235&gt;AE235,"○","×")),IF(AC234&gt;AE234,IF(AC235&gt;AE235,"○","×"),"×")),"")</f>
        <v>○</v>
      </c>
      <c r="AG233" s="383">
        <f>RANK(AU234,$AU$231:$AU$249)</f>
        <v>4</v>
      </c>
      <c r="AH233" s="384"/>
      <c r="AI233" s="384"/>
      <c r="AJ233" s="385"/>
      <c r="AK233" s="7"/>
      <c r="AL233" s="39"/>
      <c r="AM233" s="38"/>
      <c r="AN233" s="27"/>
      <c r="AO233" s="26"/>
      <c r="AP233" s="25"/>
      <c r="AQ233" s="37"/>
      <c r="AR233" s="37"/>
      <c r="AS233" s="25"/>
      <c r="BR233" s="133"/>
      <c r="BS233" s="133"/>
      <c r="BT233" s="133"/>
      <c r="BU233" s="133"/>
      <c r="BV233" s="133"/>
      <c r="BW233" s="133"/>
      <c r="BX233" s="133"/>
    </row>
    <row r="234" spans="3:78" ht="9.9499999999999993" customHeight="1" x14ac:dyDescent="0.15">
      <c r="C234" s="313" t="s">
        <v>58</v>
      </c>
      <c r="D234" s="314" t="s">
        <v>34</v>
      </c>
      <c r="E234" s="24">
        <f>IF(K231="","",K231)</f>
        <v>15</v>
      </c>
      <c r="F234" s="22" t="str">
        <f t="shared" si="41"/>
        <v>-</v>
      </c>
      <c r="G234" s="21">
        <f>IF(I231="","",I231)</f>
        <v>10</v>
      </c>
      <c r="H234" s="402" t="str">
        <f>IF(J231="","",J231)</f>
        <v>-</v>
      </c>
      <c r="I234" s="407"/>
      <c r="J234" s="408"/>
      <c r="K234" s="408"/>
      <c r="L234" s="409"/>
      <c r="M234" s="49">
        <v>15</v>
      </c>
      <c r="N234" s="22" t="str">
        <f t="shared" si="36"/>
        <v>-</v>
      </c>
      <c r="O234" s="35">
        <v>7</v>
      </c>
      <c r="P234" s="352"/>
      <c r="Q234" s="36">
        <v>8</v>
      </c>
      <c r="R234" s="22" t="str">
        <f t="shared" si="37"/>
        <v>-</v>
      </c>
      <c r="S234" s="35">
        <v>15</v>
      </c>
      <c r="T234" s="352"/>
      <c r="U234" s="36">
        <v>11</v>
      </c>
      <c r="V234" s="22" t="str">
        <f t="shared" si="38"/>
        <v>-</v>
      </c>
      <c r="W234" s="35">
        <v>15</v>
      </c>
      <c r="X234" s="352"/>
      <c r="Y234" s="36">
        <v>15</v>
      </c>
      <c r="Z234" s="22" t="str">
        <f t="shared" si="39"/>
        <v>-</v>
      </c>
      <c r="AA234" s="35">
        <v>12</v>
      </c>
      <c r="AB234" s="352"/>
      <c r="AC234" s="36">
        <v>15</v>
      </c>
      <c r="AD234" s="22" t="str">
        <f t="shared" si="40"/>
        <v>-</v>
      </c>
      <c r="AE234" s="35">
        <v>10</v>
      </c>
      <c r="AF234" s="355"/>
      <c r="AG234" s="386"/>
      <c r="AH234" s="387"/>
      <c r="AI234" s="387"/>
      <c r="AJ234" s="388"/>
      <c r="AK234" s="7"/>
      <c r="AL234" s="20">
        <f>COUNTIF(E233:AF235,"○")</f>
        <v>3</v>
      </c>
      <c r="AM234" s="19">
        <f>COUNTIF(E233:AF235,"×")</f>
        <v>3</v>
      </c>
      <c r="AN234" s="18">
        <f>(IF((E233&gt;G233),1,0))+(IF((E234&gt;G234),1,0))+(IF((E235&gt;G235),1,0))+(IF((I233&gt;K233),1,0))+(IF((I234&gt;K234),1,0))+(IF((I235&gt;K235),1,0))+(IF((M233&gt;O233),1,0))+(IF((M234&gt;O234),1,0))+(IF((M235&gt;O235),1,0))+(IF((Q233&gt;S233),1,0))+(IF((Q234&gt;S234),1,0))+(IF((Q235&gt;S235),1,0))+(IF((U233&gt;W233),1,0))+(IF((U234&gt;W234),1,0))+(IF((U235&gt;W235),1,0))+(IF((Y233&gt;AA233),1,0))+(IF((Y234&gt;AA234),1,0))+(IF((Y235&gt;AA235),1,0))+(IF((AC233&gt;AE233),1,0))+(IF((AC234&gt;AE234),1,0))+(IF((AC235&gt;AE235),1,0))</f>
        <v>7</v>
      </c>
      <c r="AO234" s="17">
        <f>(IF((E233&lt;G233),1,0))+(IF((E234&lt;G234),1,0))+(IF((E235&lt;G235),1,0))+(IF((I233&lt;K233),1,0))+(IF((I234&lt;K234),1,0))+(IF((I235&lt;K235),1,0))+(IF((M233&lt;O233),1,0))+(IF((M234&lt;O234),1,0))+(IF((M235&lt;O235),1,0))+(IF((Q233&lt;S233),1,0))+(IF((Q234&lt;S234),1,0))+(IF((Q235&lt;S235),1,0))+(IF((U233&lt;W233),1,0))+(IF((U234&lt;W234),1,0))+(IF((U235&lt;W235),1,0))+(IF((Y233&lt;AA233),1,0))+(IF((Y234&lt;AA234),1,0))+(IF((Y235&lt;AA235),1,0))+(IF((AC233&lt;AE233),1,0))+(IF((AC234&lt;AE234),1,0))+(IF((AC235&lt;AE235),1,0))</f>
        <v>6</v>
      </c>
      <c r="AP234" s="15">
        <f>AN234-AO234</f>
        <v>1</v>
      </c>
      <c r="AQ234" s="16">
        <f>SUM(E233:E235,I233:I235,M233:M235,Q233:Q235,U233:U235,Y233:Y235,AC233:AC235)</f>
        <v>161</v>
      </c>
      <c r="AR234" s="16">
        <f>SUM(G233:G235,K233:K235,O233:O235,S233:S235,W233:W235,AA233:AA235,AE233:AE235)</f>
        <v>151</v>
      </c>
      <c r="AS234" s="15">
        <f>AQ234-AR234</f>
        <v>10</v>
      </c>
      <c r="AU234" s="234">
        <f>(AL234-AM234)*1000+(AP234)*100+AS234</f>
        <v>110</v>
      </c>
      <c r="BR234" s="133"/>
      <c r="BS234" s="133"/>
      <c r="BT234" s="133"/>
      <c r="BU234" s="133"/>
      <c r="BV234" s="133"/>
      <c r="BW234" s="133"/>
      <c r="BX234" s="133"/>
    </row>
    <row r="235" spans="3:78" ht="9.9499999999999993" customHeight="1" thickBot="1" x14ac:dyDescent="0.2">
      <c r="C235" s="315"/>
      <c r="D235" s="318"/>
      <c r="E235" s="42">
        <f>IF(K232="","",K232)</f>
        <v>6</v>
      </c>
      <c r="F235" s="22" t="str">
        <f t="shared" si="41"/>
        <v>-</v>
      </c>
      <c r="G235" s="48">
        <f>IF(I232="","",I232)</f>
        <v>15</v>
      </c>
      <c r="H235" s="413" t="str">
        <f>IF(J232="","",J232)</f>
        <v>-</v>
      </c>
      <c r="I235" s="414"/>
      <c r="J235" s="415"/>
      <c r="K235" s="415"/>
      <c r="L235" s="416"/>
      <c r="M235" s="47"/>
      <c r="N235" s="22" t="str">
        <f t="shared" si="36"/>
        <v/>
      </c>
      <c r="O235" s="46"/>
      <c r="P235" s="353"/>
      <c r="Q235" s="45"/>
      <c r="R235" s="44" t="str">
        <f t="shared" si="37"/>
        <v/>
      </c>
      <c r="S235" s="43"/>
      <c r="T235" s="353"/>
      <c r="U235" s="45"/>
      <c r="V235" s="44" t="str">
        <f t="shared" si="38"/>
        <v/>
      </c>
      <c r="W235" s="43"/>
      <c r="X235" s="353"/>
      <c r="Y235" s="45"/>
      <c r="Z235" s="44" t="str">
        <f t="shared" si="39"/>
        <v/>
      </c>
      <c r="AA235" s="43"/>
      <c r="AB235" s="353"/>
      <c r="AC235" s="45"/>
      <c r="AD235" s="44" t="str">
        <f t="shared" si="40"/>
        <v/>
      </c>
      <c r="AE235" s="43"/>
      <c r="AF235" s="356"/>
      <c r="AG235" s="34">
        <f>AL234</f>
        <v>3</v>
      </c>
      <c r="AH235" s="33" t="s">
        <v>10</v>
      </c>
      <c r="AI235" s="33">
        <f>AM234</f>
        <v>3</v>
      </c>
      <c r="AJ235" s="32" t="s">
        <v>7</v>
      </c>
      <c r="AK235" s="7"/>
      <c r="AL235" s="6"/>
      <c r="AM235" s="5"/>
      <c r="AN235" s="4"/>
      <c r="AO235" s="3"/>
      <c r="AP235" s="1"/>
      <c r="AQ235" s="2"/>
      <c r="AR235" s="2"/>
      <c r="AS235" s="1"/>
      <c r="BR235" s="133"/>
      <c r="BS235" s="133"/>
      <c r="BT235" s="133"/>
      <c r="BU235" s="133"/>
      <c r="BV235" s="133"/>
      <c r="BW235" s="133"/>
      <c r="BX235" s="133"/>
    </row>
    <row r="236" spans="3:78" ht="9.9499999999999993" customHeight="1" x14ac:dyDescent="0.15">
      <c r="C236" s="319" t="s">
        <v>61</v>
      </c>
      <c r="D236" s="314" t="s">
        <v>51</v>
      </c>
      <c r="E236" s="24">
        <f>IF(O230="","",O230)</f>
        <v>8</v>
      </c>
      <c r="F236" s="30" t="str">
        <f t="shared" si="41"/>
        <v>-</v>
      </c>
      <c r="G236" s="21">
        <f>IF(M230="","",M230)</f>
        <v>15</v>
      </c>
      <c r="H236" s="401" t="str">
        <f>IF(P230="","",IF(P230="○","×",IF(P230="×","○")))</f>
        <v>×</v>
      </c>
      <c r="I236" s="23">
        <f>IF(O233="","",O233)</f>
        <v>8</v>
      </c>
      <c r="J236" s="22" t="str">
        <f t="shared" ref="J236:J250" si="42">IF(I236="","","-")</f>
        <v>-</v>
      </c>
      <c r="K236" s="21">
        <f>IF(M233="","",M233)</f>
        <v>15</v>
      </c>
      <c r="L236" s="401" t="str">
        <f>IF(P233="","",IF(P233="○","×",IF(P233="×","○")))</f>
        <v>×</v>
      </c>
      <c r="M236" s="404"/>
      <c r="N236" s="405"/>
      <c r="O236" s="405"/>
      <c r="P236" s="406"/>
      <c r="Q236" s="36">
        <v>10</v>
      </c>
      <c r="R236" s="22" t="str">
        <f t="shared" si="37"/>
        <v>-</v>
      </c>
      <c r="S236" s="35">
        <v>15</v>
      </c>
      <c r="T236" s="352" t="str">
        <f>IF(Q236&lt;&gt;"",IF(Q236&gt;S236,IF(Q237&gt;S237,"○",IF(Q238&gt;S238,"○","×")),IF(Q237&gt;S237,IF(Q238&gt;S238,"○","×"),"×")),"")</f>
        <v>×</v>
      </c>
      <c r="U236" s="36">
        <v>5</v>
      </c>
      <c r="V236" s="22" t="str">
        <f t="shared" si="38"/>
        <v>-</v>
      </c>
      <c r="W236" s="35">
        <v>15</v>
      </c>
      <c r="X236" s="352" t="str">
        <f>IF(U236&lt;&gt;"",IF(U236&gt;W236,IF(U237&gt;W237,"○",IF(U238&gt;W238,"○","×")),IF(U237&gt;W237,IF(U238&gt;W238,"○","×"),"×")),"")</f>
        <v>×</v>
      </c>
      <c r="Y236" s="36">
        <v>15</v>
      </c>
      <c r="Z236" s="22" t="str">
        <f t="shared" si="39"/>
        <v>-</v>
      </c>
      <c r="AA236" s="35">
        <v>12</v>
      </c>
      <c r="AB236" s="352" t="str">
        <f>IF(Y236&lt;&gt;"",IF(Y236&gt;AA236,IF(Y237&gt;AA237,"○",IF(Y238&gt;AA238,"○","×")),IF(Y237&gt;AA237,IF(Y238&gt;AA238,"○","×"),"×")),"")</f>
        <v>×</v>
      </c>
      <c r="AC236" s="36">
        <v>15</v>
      </c>
      <c r="AD236" s="22" t="str">
        <f t="shared" si="40"/>
        <v>-</v>
      </c>
      <c r="AE236" s="35">
        <v>6</v>
      </c>
      <c r="AF236" s="354" t="str">
        <f>IF(AC236&lt;&gt;"",IF(AC236&gt;AE236,IF(AC237&gt;AE237,"○",IF(AC238&gt;AE238,"○","×")),IF(AC237&gt;AE237,IF(AC238&gt;AE238,"○","×"),"×")),"")</f>
        <v>○</v>
      </c>
      <c r="AG236" s="383">
        <f>RANK(AU237,$AU$231:$AU$249)</f>
        <v>6</v>
      </c>
      <c r="AH236" s="384"/>
      <c r="AI236" s="384"/>
      <c r="AJ236" s="385"/>
      <c r="AK236" s="7"/>
      <c r="AL236" s="20"/>
      <c r="AM236" s="19"/>
      <c r="AN236" s="18"/>
      <c r="AO236" s="17"/>
      <c r="AP236" s="15"/>
      <c r="AQ236" s="16"/>
      <c r="AR236" s="16"/>
      <c r="AS236" s="15"/>
      <c r="BR236" s="133"/>
      <c r="BS236" s="133"/>
      <c r="BT236" s="133"/>
      <c r="BU236" s="133"/>
      <c r="BV236" s="133"/>
      <c r="BW236" s="133"/>
      <c r="BX236" s="133"/>
    </row>
    <row r="237" spans="3:78" ht="9.9499999999999993" customHeight="1" x14ac:dyDescent="0.15">
      <c r="C237" s="319" t="s">
        <v>60</v>
      </c>
      <c r="D237" s="314" t="s">
        <v>34</v>
      </c>
      <c r="E237" s="24">
        <f>IF(O231="","",O231)</f>
        <v>7</v>
      </c>
      <c r="F237" s="22" t="str">
        <f t="shared" si="41"/>
        <v>-</v>
      </c>
      <c r="G237" s="21">
        <f>IF(M231="","",M231)</f>
        <v>15</v>
      </c>
      <c r="H237" s="402" t="str">
        <f>IF(J234="","",J234)</f>
        <v/>
      </c>
      <c r="I237" s="23">
        <f>IF(O234="","",O234)</f>
        <v>7</v>
      </c>
      <c r="J237" s="22" t="str">
        <f t="shared" si="42"/>
        <v>-</v>
      </c>
      <c r="K237" s="21">
        <f>IF(M234="","",M234)</f>
        <v>15</v>
      </c>
      <c r="L237" s="402" t="str">
        <f>IF(N234="","",N234)</f>
        <v>-</v>
      </c>
      <c r="M237" s="407"/>
      <c r="N237" s="408"/>
      <c r="O237" s="408"/>
      <c r="P237" s="409"/>
      <c r="Q237" s="36">
        <v>2</v>
      </c>
      <c r="R237" s="22" t="str">
        <f t="shared" si="37"/>
        <v>-</v>
      </c>
      <c r="S237" s="35">
        <v>15</v>
      </c>
      <c r="T237" s="352"/>
      <c r="U237" s="36">
        <v>15</v>
      </c>
      <c r="V237" s="22" t="str">
        <f t="shared" si="38"/>
        <v>-</v>
      </c>
      <c r="W237" s="35">
        <v>13</v>
      </c>
      <c r="X237" s="352"/>
      <c r="Y237" s="36">
        <v>10</v>
      </c>
      <c r="Z237" s="22" t="str">
        <f t="shared" si="39"/>
        <v>-</v>
      </c>
      <c r="AA237" s="35">
        <v>15</v>
      </c>
      <c r="AB237" s="352"/>
      <c r="AC237" s="36">
        <v>12</v>
      </c>
      <c r="AD237" s="22" t="str">
        <f t="shared" si="40"/>
        <v>-</v>
      </c>
      <c r="AE237" s="35">
        <v>15</v>
      </c>
      <c r="AF237" s="355"/>
      <c r="AG237" s="386"/>
      <c r="AH237" s="387"/>
      <c r="AI237" s="387"/>
      <c r="AJ237" s="388"/>
      <c r="AK237" s="7"/>
      <c r="AL237" s="20">
        <f>COUNTIF(E236:AF238,"○")</f>
        <v>1</v>
      </c>
      <c r="AM237" s="19">
        <f>COUNTIF(E236:AF238,"×")</f>
        <v>5</v>
      </c>
      <c r="AN237" s="18">
        <f>(IF((E236&gt;G236),1,0))+(IF((E237&gt;G237),1,0))+(IF((E238&gt;G238),1,0))+(IF((I236&gt;K236),1,0))+(IF((I237&gt;K237),1,0))+(IF((I238&gt;K238),1,0))+(IF((M236&gt;O236),1,0))+(IF((M237&gt;O237),1,0))+(IF((M238&gt;O238),1,0))+(IF((Q236&gt;S236),1,0))+(IF((Q237&gt;S237),1,0))+(IF((Q238&gt;S238),1,0))+(IF((U236&gt;W236),1,0))+(IF((U237&gt;W237),1,0))+(IF((U238&gt;W238),1,0))+(IF((Y236&gt;AA236),1,0))+(IF((Y237&gt;AA237),1,0))+(IF((Y238&gt;AA238),1,0))+(IF((AC236&gt;AE236),1,0))+(IF((AC237&gt;AE237),1,0))+(IF((AC238&gt;AE238),1,0))</f>
        <v>4</v>
      </c>
      <c r="AO237" s="17">
        <f>(IF((E236&lt;G236),1,0))+(IF((E237&lt;G237),1,0))+(IF((E238&lt;G238),1,0))+(IF((I236&lt;K236),1,0))+(IF((I237&lt;K237),1,0))+(IF((I238&lt;K238),1,0))+(IF((M236&lt;O236),1,0))+(IF((M237&lt;O237),1,0))+(IF((M238&lt;O238),1,0))+(IF((Q236&lt;S236),1,0))+(IF((Q237&lt;S237),1,0))+(IF((Q238&lt;S238),1,0))+(IF((U236&lt;W236),1,0))+(IF((U237&lt;W237),1,0))+(IF((U238&lt;W238),1,0))+(IF((Y236&lt;AA236),1,0))+(IF((Y237&lt;AA237),1,0))+(IF((Y238&lt;AA238),1,0))+(IF((AC236&lt;AE236),1,0))+(IF((AC237&lt;AE237),1,0))+(IF((AC238&lt;AE238),1,0))</f>
        <v>11</v>
      </c>
      <c r="AP237" s="15">
        <f>AN237-AO237</f>
        <v>-7</v>
      </c>
      <c r="AQ237" s="16">
        <f>SUM(E236:E238,I236:I238,M236:M238,Q236:Q238,U236:U238,Y236:Y238,AC236:AC238)</f>
        <v>150</v>
      </c>
      <c r="AR237" s="16">
        <f>SUM(G236:G238,K236:K238,O236:O238,S236:S238,W236:W238,AA236:AA238,AE236:AE238)</f>
        <v>203</v>
      </c>
      <c r="AS237" s="15">
        <f>AQ237-AR237</f>
        <v>-53</v>
      </c>
      <c r="AU237" s="234">
        <f>(AL237-AM237)*1000+(AP237)*100+AS237</f>
        <v>-4753</v>
      </c>
      <c r="BR237" s="133"/>
      <c r="BS237" s="133"/>
      <c r="BT237" s="133"/>
      <c r="BU237" s="133"/>
      <c r="BV237" s="133"/>
      <c r="BW237" s="133"/>
      <c r="BX237" s="133"/>
    </row>
    <row r="238" spans="3:78" ht="9.9499999999999993" customHeight="1" thickBot="1" x14ac:dyDescent="0.2">
      <c r="C238" s="315"/>
      <c r="D238" s="316"/>
      <c r="E238" s="24" t="str">
        <f>IF(O232="","",O232)</f>
        <v/>
      </c>
      <c r="F238" s="22" t="str">
        <f t="shared" si="41"/>
        <v/>
      </c>
      <c r="G238" s="21" t="str">
        <f>IF(M232="","",M232)</f>
        <v/>
      </c>
      <c r="H238" s="402" t="str">
        <f>IF(J235="","",J235)</f>
        <v/>
      </c>
      <c r="I238" s="23" t="str">
        <f>IF(O235="","",O235)</f>
        <v/>
      </c>
      <c r="J238" s="22" t="str">
        <f t="shared" si="42"/>
        <v/>
      </c>
      <c r="K238" s="21" t="str">
        <f>IF(M235="","",M235)</f>
        <v/>
      </c>
      <c r="L238" s="402" t="str">
        <f>IF(N235="","",N235)</f>
        <v/>
      </c>
      <c r="M238" s="407"/>
      <c r="N238" s="408"/>
      <c r="O238" s="408"/>
      <c r="P238" s="409"/>
      <c r="Q238" s="36"/>
      <c r="R238" s="22" t="str">
        <f t="shared" si="37"/>
        <v/>
      </c>
      <c r="S238" s="35"/>
      <c r="T238" s="353"/>
      <c r="U238" s="36">
        <v>9</v>
      </c>
      <c r="V238" s="22" t="str">
        <f t="shared" si="38"/>
        <v>-</v>
      </c>
      <c r="W238" s="35">
        <v>15</v>
      </c>
      <c r="X238" s="436"/>
      <c r="Y238" s="36">
        <v>12</v>
      </c>
      <c r="Z238" s="22" t="str">
        <f t="shared" si="39"/>
        <v>-</v>
      </c>
      <c r="AA238" s="35">
        <v>15</v>
      </c>
      <c r="AB238" s="352"/>
      <c r="AC238" s="36">
        <v>15</v>
      </c>
      <c r="AD238" s="22" t="str">
        <f t="shared" si="40"/>
        <v>-</v>
      </c>
      <c r="AE238" s="35">
        <v>7</v>
      </c>
      <c r="AF238" s="356"/>
      <c r="AG238" s="34">
        <f>AL237</f>
        <v>1</v>
      </c>
      <c r="AH238" s="33" t="s">
        <v>10</v>
      </c>
      <c r="AI238" s="33">
        <f>AM237</f>
        <v>5</v>
      </c>
      <c r="AJ238" s="32" t="s">
        <v>7</v>
      </c>
      <c r="AK238" s="7"/>
      <c r="AL238" s="20"/>
      <c r="AM238" s="19"/>
      <c r="AN238" s="18"/>
      <c r="AO238" s="17"/>
      <c r="AP238" s="15"/>
      <c r="AQ238" s="16"/>
      <c r="AR238" s="16"/>
      <c r="AS238" s="15"/>
      <c r="BR238" s="133"/>
      <c r="BS238" s="133"/>
      <c r="BT238" s="133"/>
      <c r="BU238" s="133"/>
      <c r="BV238" s="133"/>
      <c r="BW238" s="133"/>
      <c r="BX238" s="133"/>
    </row>
    <row r="239" spans="3:78" ht="9.9499999999999993" customHeight="1" x14ac:dyDescent="0.15">
      <c r="C239" s="313" t="s">
        <v>115</v>
      </c>
      <c r="D239" s="317" t="s">
        <v>33</v>
      </c>
      <c r="E239" s="28">
        <f>IF(S230="","",S230)</f>
        <v>12</v>
      </c>
      <c r="F239" s="30" t="str">
        <f t="shared" si="41"/>
        <v>-</v>
      </c>
      <c r="G239" s="29">
        <f>IF(Q230="","",Q230)</f>
        <v>15</v>
      </c>
      <c r="H239" s="398" t="str">
        <f>IF(T230="","",IF(T230="○","×",IF(T230="×","○")))</f>
        <v>○</v>
      </c>
      <c r="I239" s="31">
        <f>IF(S233="","",S233)</f>
        <v>15</v>
      </c>
      <c r="J239" s="30" t="str">
        <f t="shared" si="42"/>
        <v>-</v>
      </c>
      <c r="K239" s="29">
        <f>IF(Q233="","",Q233)</f>
        <v>11</v>
      </c>
      <c r="L239" s="401" t="str">
        <f>IF(T233="","",IF(T233="○","×",IF(T233="×","○")))</f>
        <v>○</v>
      </c>
      <c r="M239" s="29">
        <f>IF(S236="","",S236)</f>
        <v>15</v>
      </c>
      <c r="N239" s="30" t="str">
        <f t="shared" ref="N239:N250" si="43">IF(M239="","","-")</f>
        <v>-</v>
      </c>
      <c r="O239" s="29">
        <f>IF(Q236="","",Q236)</f>
        <v>10</v>
      </c>
      <c r="P239" s="401" t="str">
        <f>IF(T236="","",IF(T236="○","×",IF(T236="×","○")))</f>
        <v>○</v>
      </c>
      <c r="Q239" s="404"/>
      <c r="R239" s="405"/>
      <c r="S239" s="405"/>
      <c r="T239" s="406"/>
      <c r="U239" s="41">
        <v>11</v>
      </c>
      <c r="V239" s="30" t="str">
        <f t="shared" si="38"/>
        <v>-</v>
      </c>
      <c r="W239" s="40">
        <v>15</v>
      </c>
      <c r="X239" s="364" t="str">
        <f>IF(U239&lt;&gt;"",IF(U239&gt;W239,IF(U240&gt;W240,"○",IF(U241&gt;W241,"○","×")),IF(U240&gt;W240,IF(U241&gt;W241,"○","×"),"×")),"")</f>
        <v>×</v>
      </c>
      <c r="Y239" s="41">
        <v>15</v>
      </c>
      <c r="Z239" s="30" t="str">
        <f t="shared" si="39"/>
        <v>-</v>
      </c>
      <c r="AA239" s="40">
        <v>11</v>
      </c>
      <c r="AB239" s="364" t="str">
        <f>IF(Y239&lt;&gt;"",IF(Y239&gt;AA239,IF(Y240&gt;AA240,"○",IF(Y241&gt;AA241,"○","×")),IF(Y240&gt;AA240,IF(Y241&gt;AA241,"○","×"),"×")),"")</f>
        <v>○</v>
      </c>
      <c r="AC239" s="41">
        <v>15</v>
      </c>
      <c r="AD239" s="30" t="str">
        <f t="shared" si="40"/>
        <v>-</v>
      </c>
      <c r="AE239" s="40">
        <v>8</v>
      </c>
      <c r="AF239" s="354" t="str">
        <f>IF(AC239&lt;&gt;"",IF(AC239&gt;AE239,IF(AC240&gt;AE240,"○",IF(AC241&gt;AE241,"○","×")),IF(AC240&gt;AE240,IF(AC241&gt;AE241,"○","×"),"×")),"")</f>
        <v>○</v>
      </c>
      <c r="AG239" s="383">
        <f>RANK(AU240,$AU$231:$AU$249)</f>
        <v>2</v>
      </c>
      <c r="AH239" s="384"/>
      <c r="AI239" s="384"/>
      <c r="AJ239" s="385"/>
      <c r="AK239" s="7"/>
      <c r="AL239" s="39"/>
      <c r="AM239" s="38"/>
      <c r="AN239" s="27"/>
      <c r="AO239" s="26"/>
      <c r="AP239" s="25"/>
      <c r="AQ239" s="37"/>
      <c r="AR239" s="37"/>
      <c r="AS239" s="25"/>
      <c r="BR239" s="133"/>
      <c r="BS239" s="133"/>
      <c r="BT239" s="133"/>
      <c r="BU239" s="133"/>
      <c r="BV239" s="133"/>
      <c r="BW239" s="133"/>
      <c r="BX239" s="133"/>
    </row>
    <row r="240" spans="3:78" ht="9.9499999999999993" customHeight="1" x14ac:dyDescent="0.15">
      <c r="C240" s="313" t="s">
        <v>114</v>
      </c>
      <c r="D240" s="314" t="s">
        <v>33</v>
      </c>
      <c r="E240" s="24">
        <f>IF(S231="","",S231)</f>
        <v>15</v>
      </c>
      <c r="F240" s="22" t="str">
        <f t="shared" si="41"/>
        <v>-</v>
      </c>
      <c r="G240" s="21">
        <f>IF(Q231="","",Q231)</f>
        <v>8</v>
      </c>
      <c r="H240" s="399" t="str">
        <f>IF(J237="","",J237)</f>
        <v>-</v>
      </c>
      <c r="I240" s="23">
        <f>IF(S234="","",S234)</f>
        <v>15</v>
      </c>
      <c r="J240" s="22" t="str">
        <f t="shared" si="42"/>
        <v>-</v>
      </c>
      <c r="K240" s="21">
        <f>IF(Q234="","",Q234)</f>
        <v>8</v>
      </c>
      <c r="L240" s="402" t="str">
        <f>IF(N237="","",N237)</f>
        <v/>
      </c>
      <c r="M240" s="21">
        <f>IF(S237="","",S237)</f>
        <v>15</v>
      </c>
      <c r="N240" s="22" t="str">
        <f t="shared" si="43"/>
        <v>-</v>
      </c>
      <c r="O240" s="21">
        <f>IF(Q237="","",Q237)</f>
        <v>2</v>
      </c>
      <c r="P240" s="402" t="str">
        <f>IF(R237="","",R237)</f>
        <v>-</v>
      </c>
      <c r="Q240" s="407"/>
      <c r="R240" s="408"/>
      <c r="S240" s="408"/>
      <c r="T240" s="409"/>
      <c r="U240" s="36">
        <v>13</v>
      </c>
      <c r="V240" s="22" t="str">
        <f t="shared" si="38"/>
        <v>-</v>
      </c>
      <c r="W240" s="35">
        <v>15</v>
      </c>
      <c r="X240" s="436"/>
      <c r="Y240" s="36">
        <v>15</v>
      </c>
      <c r="Z240" s="22" t="str">
        <f t="shared" si="39"/>
        <v>-</v>
      </c>
      <c r="AA240" s="35">
        <v>10</v>
      </c>
      <c r="AB240" s="352"/>
      <c r="AC240" s="36">
        <v>15</v>
      </c>
      <c r="AD240" s="22" t="str">
        <f t="shared" si="40"/>
        <v>-</v>
      </c>
      <c r="AE240" s="35">
        <v>4</v>
      </c>
      <c r="AF240" s="355"/>
      <c r="AG240" s="386"/>
      <c r="AH240" s="387"/>
      <c r="AI240" s="387"/>
      <c r="AJ240" s="388"/>
      <c r="AK240" s="7"/>
      <c r="AL240" s="20">
        <f>COUNTIF(E239:AF241,"○")</f>
        <v>5</v>
      </c>
      <c r="AM240" s="19">
        <f>COUNTIF(E239:AF241,"×")</f>
        <v>1</v>
      </c>
      <c r="AN240" s="18">
        <f>(IF((E239&gt;G239),1,0))+(IF((E240&gt;G240),1,0))+(IF((E241&gt;G241),1,0))+(IF((I239&gt;K239),1,0))+(IF((I240&gt;K240),1,0))+(IF((I241&gt;K241),1,0))+(IF((M239&gt;O239),1,0))+(IF((M240&gt;O240),1,0))+(IF((M241&gt;O241),1,0))+(IF((Q239&gt;S239),1,0))+(IF((Q240&gt;S240),1,0))+(IF((Q241&gt;S241),1,0))+(IF((U239&gt;W239),1,0))+(IF((U240&gt;W240),1,0))+(IF((U241&gt;W241),1,0))+(IF((Y239&gt;AA239),1,0))+(IF((Y240&gt;AA240),1,0))+(IF((Y241&gt;AA241),1,0))+(IF((AC239&gt;AE239),1,0))+(IF((AC240&gt;AE240),1,0))+(IF((AC241&gt;AE241),1,0))</f>
        <v>10</v>
      </c>
      <c r="AO240" s="17">
        <f>(IF((E239&lt;G239),1,0))+(IF((E240&lt;G240),1,0))+(IF((E241&lt;G241),1,0))+(IF((I239&lt;K239),1,0))+(IF((I240&lt;K240),1,0))+(IF((I241&lt;K241),1,0))+(IF((M239&lt;O239),1,0))+(IF((M240&lt;O240),1,0))+(IF((M241&lt;O241),1,0))+(IF((Q239&lt;S239),1,0))+(IF((Q240&lt;S240),1,0))+(IF((Q241&lt;S241),1,0))+(IF((U239&lt;W239),1,0))+(IF((U240&lt;W240),1,0))+(IF((U241&lt;W241),1,0))+(IF((Y239&lt;AA239),1,0))+(IF((Y240&lt;AA240),1,0))+(IF((Y241&lt;AA241),1,0))+(IF((AC239&lt;AE239),1,0))+(IF((AC240&lt;AE240),1,0))+(IF((AC241&lt;AE241),1,0))</f>
        <v>3</v>
      </c>
      <c r="AP240" s="15">
        <f>AN240-AO240</f>
        <v>7</v>
      </c>
      <c r="AQ240" s="16">
        <f>SUM(E239:E241,I239:I241,M239:M241,Q239:Q241,U239:U241,Y239:Y241,AC239:AC241)</f>
        <v>186</v>
      </c>
      <c r="AR240" s="16">
        <f>SUM(G239:G241,K239:K241,O239:O241,S239:S241,W239:W241,AA239:AA241,AE239:AE241)</f>
        <v>126</v>
      </c>
      <c r="AS240" s="15">
        <f>AQ240-AR240</f>
        <v>60</v>
      </c>
      <c r="AU240" s="234">
        <f>(AL240-AM240)*1000+(AP240)*100+AS240</f>
        <v>4760</v>
      </c>
      <c r="BR240" s="133"/>
      <c r="BS240" s="133"/>
      <c r="BT240" s="133"/>
      <c r="BU240" s="133"/>
      <c r="BV240" s="133"/>
      <c r="BW240" s="133"/>
      <c r="BX240" s="133"/>
    </row>
    <row r="241" spans="3:83" ht="9.9499999999999993" customHeight="1" thickBot="1" x14ac:dyDescent="0.2">
      <c r="C241" s="319"/>
      <c r="D241" s="316"/>
      <c r="E241" s="24">
        <f>IF(S232="","",S232)</f>
        <v>15</v>
      </c>
      <c r="F241" s="22" t="str">
        <f t="shared" si="41"/>
        <v>-</v>
      </c>
      <c r="G241" s="21">
        <f>IF(Q232="","",Q232)</f>
        <v>9</v>
      </c>
      <c r="H241" s="399" t="str">
        <f>IF(J238="","",J238)</f>
        <v/>
      </c>
      <c r="I241" s="23" t="str">
        <f>IF(S235="","",S235)</f>
        <v/>
      </c>
      <c r="J241" s="22" t="str">
        <f t="shared" si="42"/>
        <v/>
      </c>
      <c r="K241" s="21" t="str">
        <f>IF(Q235="","",Q235)</f>
        <v/>
      </c>
      <c r="L241" s="402" t="str">
        <f>IF(N238="","",N238)</f>
        <v/>
      </c>
      <c r="M241" s="21" t="str">
        <f>IF(S238="","",S238)</f>
        <v/>
      </c>
      <c r="N241" s="22" t="str">
        <f t="shared" si="43"/>
        <v/>
      </c>
      <c r="O241" s="21" t="str">
        <f>IF(Q238="","",Q238)</f>
        <v/>
      </c>
      <c r="P241" s="402" t="str">
        <f>IF(R238="","",R238)</f>
        <v/>
      </c>
      <c r="Q241" s="407"/>
      <c r="R241" s="408"/>
      <c r="S241" s="408"/>
      <c r="T241" s="409"/>
      <c r="U241" s="36"/>
      <c r="V241" s="22" t="str">
        <f t="shared" si="38"/>
        <v/>
      </c>
      <c r="W241" s="35"/>
      <c r="X241" s="437"/>
      <c r="Y241" s="36"/>
      <c r="Z241" s="22" t="str">
        <f t="shared" si="39"/>
        <v/>
      </c>
      <c r="AA241" s="35"/>
      <c r="AB241" s="353"/>
      <c r="AC241" s="36"/>
      <c r="AD241" s="22" t="str">
        <f t="shared" si="40"/>
        <v/>
      </c>
      <c r="AE241" s="35"/>
      <c r="AF241" s="356"/>
      <c r="AG241" s="34">
        <f>AL240</f>
        <v>5</v>
      </c>
      <c r="AH241" s="33" t="s">
        <v>10</v>
      </c>
      <c r="AI241" s="33">
        <f>AM240</f>
        <v>1</v>
      </c>
      <c r="AJ241" s="32" t="s">
        <v>7</v>
      </c>
      <c r="AK241" s="7"/>
      <c r="AL241" s="6"/>
      <c r="AM241" s="5"/>
      <c r="AN241" s="4"/>
      <c r="AO241" s="3"/>
      <c r="AP241" s="1"/>
      <c r="AQ241" s="2"/>
      <c r="AR241" s="2"/>
      <c r="AS241" s="1"/>
      <c r="BR241" s="133"/>
      <c r="BS241" s="133"/>
      <c r="BT241" s="133"/>
      <c r="BU241" s="133"/>
      <c r="BV241" s="133"/>
      <c r="BW241" s="133"/>
      <c r="BX241" s="133"/>
    </row>
    <row r="242" spans="3:83" ht="9.9499999999999993" customHeight="1" x14ac:dyDescent="0.15">
      <c r="C242" s="320" t="s">
        <v>103</v>
      </c>
      <c r="D242" s="317" t="s">
        <v>104</v>
      </c>
      <c r="E242" s="28">
        <f>IF(W230="","",W230)</f>
        <v>9</v>
      </c>
      <c r="F242" s="30" t="str">
        <f t="shared" si="41"/>
        <v>-</v>
      </c>
      <c r="G242" s="29">
        <f>IF(U230="","",U230)</f>
        <v>15</v>
      </c>
      <c r="H242" s="398" t="str">
        <f>IF(X230="","",IF(X230="○","×",IF(X230="×","○")))</f>
        <v>○</v>
      </c>
      <c r="I242" s="31">
        <f>IF(W233="","",W233)</f>
        <v>15</v>
      </c>
      <c r="J242" s="30" t="str">
        <f t="shared" si="42"/>
        <v>-</v>
      </c>
      <c r="K242" s="29">
        <f>IF(U233="","",U233)</f>
        <v>9</v>
      </c>
      <c r="L242" s="401" t="str">
        <f>IF(X233="","",IF(X233="○","×",IF(X233="×","○")))</f>
        <v>○</v>
      </c>
      <c r="M242" s="29">
        <f>IF(W236="","",W236)</f>
        <v>15</v>
      </c>
      <c r="N242" s="30" t="str">
        <f t="shared" si="43"/>
        <v>-</v>
      </c>
      <c r="O242" s="29">
        <f>IF(U236="","",U236)</f>
        <v>5</v>
      </c>
      <c r="P242" s="401" t="str">
        <f>IF(X236="","",IF(X236="○","×",IF(X236="×","○")))</f>
        <v>○</v>
      </c>
      <c r="Q242" s="29">
        <f>IF(W239="","",W239)</f>
        <v>15</v>
      </c>
      <c r="R242" s="30" t="str">
        <f t="shared" ref="R242:R250" si="44">IF(Q242="","","-")</f>
        <v>-</v>
      </c>
      <c r="S242" s="29">
        <f>IF(U239="","",U239)</f>
        <v>11</v>
      </c>
      <c r="T242" s="401" t="str">
        <f>IF(X239="","",IF(X239="○","×",IF(X239="×","○")))</f>
        <v>○</v>
      </c>
      <c r="U242" s="404"/>
      <c r="V242" s="405"/>
      <c r="W242" s="405"/>
      <c r="X242" s="406"/>
      <c r="Y242" s="41">
        <v>15</v>
      </c>
      <c r="Z242" s="30" t="str">
        <f t="shared" si="39"/>
        <v>-</v>
      </c>
      <c r="AA242" s="40">
        <v>7</v>
      </c>
      <c r="AB242" s="352" t="str">
        <f>IF(Y242&lt;&gt;"",IF(Y242&gt;AA242,IF(Y243&gt;AA243,"○",IF(Y244&gt;AA244,"○","×")),IF(Y243&gt;AA243,IF(Y244&gt;AA244,"○","×"),"×")),"")</f>
        <v>○</v>
      </c>
      <c r="AC242" s="41">
        <v>15</v>
      </c>
      <c r="AD242" s="30" t="str">
        <f t="shared" si="40"/>
        <v>-</v>
      </c>
      <c r="AE242" s="40">
        <v>3</v>
      </c>
      <c r="AF242" s="354" t="str">
        <f>IF(AC242&lt;&gt;"",IF(AC242&gt;AE242,IF(AC243&gt;AE243,"○",IF(AC244&gt;AE244,"○","×")),IF(AC243&gt;AE243,IF(AC244&gt;AE244,"○","×"),"×")),"")</f>
        <v>○</v>
      </c>
      <c r="AG242" s="383">
        <f>RANK(AU243,$AU$231:$AU$249)</f>
        <v>1</v>
      </c>
      <c r="AH242" s="384"/>
      <c r="AI242" s="384"/>
      <c r="AJ242" s="385"/>
      <c r="AK242" s="7"/>
      <c r="AL242" s="39"/>
      <c r="AM242" s="38"/>
      <c r="AN242" s="18"/>
      <c r="AO242" s="17"/>
      <c r="AP242" s="15"/>
      <c r="AQ242" s="37"/>
      <c r="AR242" s="37"/>
      <c r="AS242" s="25"/>
      <c r="BR242" s="133"/>
      <c r="BS242" s="133"/>
      <c r="BT242" s="133"/>
      <c r="BU242" s="133"/>
      <c r="BV242" s="133"/>
      <c r="BW242" s="133"/>
      <c r="BX242" s="133"/>
    </row>
    <row r="243" spans="3:83" ht="9.9499999999999993" customHeight="1" x14ac:dyDescent="0.15">
      <c r="C243" s="319" t="s">
        <v>102</v>
      </c>
      <c r="D243" s="314" t="s">
        <v>130</v>
      </c>
      <c r="E243" s="24">
        <f>IF(W231="","",W231)</f>
        <v>18</v>
      </c>
      <c r="F243" s="22" t="str">
        <f t="shared" si="41"/>
        <v>-</v>
      </c>
      <c r="G243" s="21">
        <f>IF(U231="","",U231)</f>
        <v>16</v>
      </c>
      <c r="H243" s="399" t="str">
        <f>IF(J240="","",J240)</f>
        <v>-</v>
      </c>
      <c r="I243" s="23">
        <f>IF(W234="","",W234)</f>
        <v>15</v>
      </c>
      <c r="J243" s="22" t="str">
        <f t="shared" si="42"/>
        <v>-</v>
      </c>
      <c r="K243" s="21">
        <f>IF(U234="","",U234)</f>
        <v>11</v>
      </c>
      <c r="L243" s="402" t="str">
        <f>IF(N240="","",N240)</f>
        <v>-</v>
      </c>
      <c r="M243" s="21">
        <f>IF(W237="","",W237)</f>
        <v>13</v>
      </c>
      <c r="N243" s="22" t="str">
        <f t="shared" si="43"/>
        <v>-</v>
      </c>
      <c r="O243" s="21">
        <f>IF(U237="","",U237)</f>
        <v>15</v>
      </c>
      <c r="P243" s="402"/>
      <c r="Q243" s="21">
        <f>IF(W240="","",W240)</f>
        <v>15</v>
      </c>
      <c r="R243" s="22" t="str">
        <f t="shared" si="44"/>
        <v>-</v>
      </c>
      <c r="S243" s="21">
        <f>IF(U240="","",U240)</f>
        <v>13</v>
      </c>
      <c r="T243" s="402"/>
      <c r="U243" s="407"/>
      <c r="V243" s="408"/>
      <c r="W243" s="408"/>
      <c r="X243" s="409"/>
      <c r="Y243" s="36">
        <v>15</v>
      </c>
      <c r="Z243" s="22" t="str">
        <f t="shared" si="39"/>
        <v>-</v>
      </c>
      <c r="AA243" s="35">
        <v>11</v>
      </c>
      <c r="AB243" s="352"/>
      <c r="AC243" s="36">
        <v>15</v>
      </c>
      <c r="AD243" s="22" t="str">
        <f t="shared" si="40"/>
        <v>-</v>
      </c>
      <c r="AE243" s="35">
        <v>8</v>
      </c>
      <c r="AF243" s="355"/>
      <c r="AG243" s="386"/>
      <c r="AH243" s="387"/>
      <c r="AI243" s="387"/>
      <c r="AJ243" s="388"/>
      <c r="AK243" s="7"/>
      <c r="AL243" s="20">
        <f>COUNTIF(E242:AF244,"○")</f>
        <v>6</v>
      </c>
      <c r="AM243" s="19">
        <f>COUNTIF(E242:AF244,"×")</f>
        <v>0</v>
      </c>
      <c r="AN243" s="18">
        <f>(IF((E242&gt;G242),1,0))+(IF((E243&gt;G243),1,0))+(IF((E244&gt;G244),1,0))+(IF((I242&gt;K242),1,0))+(IF((I243&gt;K243),1,0))+(IF((I244&gt;K244),1,0))+(IF((M242&gt;O242),1,0))+(IF((M243&gt;O243),1,0))+(IF((M244&gt;O244),1,0))+(IF((Q242&gt;S242),1,0))+(IF((Q243&gt;S243),1,0))+(IF((Q244&gt;S244),1,0))+(IF((U242&gt;W242),1,0))+(IF((U243&gt;W243),1,0))+(IF((U244&gt;W244),1,0))+(IF((Y242&gt;AA242),1,0))+(IF((Y243&gt;AA243),1,0))+(IF((Y244&gt;AA244),1,0))+(IF((AC242&gt;AE242),1,0))+(IF((AC243&gt;AE243),1,0))+(IF((AC244&gt;AE244),1,0))</f>
        <v>12</v>
      </c>
      <c r="AO243" s="17">
        <f>(IF((E242&lt;G242),1,0))+(IF((E243&lt;G243),1,0))+(IF((E244&lt;G244),1,0))+(IF((I242&lt;K242),1,0))+(IF((I243&lt;K243),1,0))+(IF((I244&lt;K244),1,0))+(IF((M242&lt;O242),1,0))+(IF((M243&lt;O243),1,0))+(IF((M244&lt;O244),1,0))+(IF((Q242&lt;S242),1,0))+(IF((Q243&lt;S243),1,0))+(IF((Q244&lt;S244),1,0))+(IF((U242&lt;W242),1,0))+(IF((U243&lt;W243),1,0))+(IF((U244&lt;W244),1,0))+(IF((Y242&lt;AA242),1,0))+(IF((Y243&lt;AA243),1,0))+(IF((Y244&lt;AA244),1,0))+(IF((AC242&lt;AE242),1,0))+(IF((AC243&lt;AE243),1,0))+(IF((AC244&lt;AE244),1,0))</f>
        <v>2</v>
      </c>
      <c r="AP243" s="15">
        <f>AN243-AO243</f>
        <v>10</v>
      </c>
      <c r="AQ243" s="16">
        <f>SUM(E242:E244,I242:I244,M242:M244,Q242:Q244,U242:U244,Y242:Y244,AC242:AC244)</f>
        <v>205</v>
      </c>
      <c r="AR243" s="16">
        <f>SUM(G242:G244,K242:K244,O242:O244,S242:S244,W242:W244,AA242:AA244,AE242:AE244)</f>
        <v>144</v>
      </c>
      <c r="AS243" s="15">
        <f>AQ243-AR243</f>
        <v>61</v>
      </c>
      <c r="AU243" s="234">
        <f>(AL243-AM243)*1000+(AP243)*100+AS243</f>
        <v>7061</v>
      </c>
      <c r="BR243" s="133"/>
      <c r="BS243" s="133"/>
      <c r="BT243" s="133"/>
      <c r="BU243" s="133"/>
      <c r="BV243" s="133"/>
      <c r="BW243" s="133"/>
      <c r="BX243" s="133"/>
    </row>
    <row r="244" spans="3:83" ht="9.9499999999999993" customHeight="1" thickBot="1" x14ac:dyDescent="0.2">
      <c r="C244" s="315"/>
      <c r="D244" s="318"/>
      <c r="E244" s="24">
        <f>IF(W232="","",W232)</f>
        <v>15</v>
      </c>
      <c r="F244" s="22" t="str">
        <f t="shared" si="41"/>
        <v>-</v>
      </c>
      <c r="G244" s="21">
        <f>IF(U232="","",U232)</f>
        <v>11</v>
      </c>
      <c r="H244" s="399" t="str">
        <f>IF(J241="","",J241)</f>
        <v/>
      </c>
      <c r="I244" s="23" t="str">
        <f>IF(W235="","",W235)</f>
        <v/>
      </c>
      <c r="J244" s="22" t="str">
        <f t="shared" si="42"/>
        <v/>
      </c>
      <c r="K244" s="21" t="str">
        <f>IF(U235="","",U235)</f>
        <v/>
      </c>
      <c r="L244" s="402" t="str">
        <f>IF(N241="","",N241)</f>
        <v/>
      </c>
      <c r="M244" s="21">
        <f>IF(W238="","",W238)</f>
        <v>15</v>
      </c>
      <c r="N244" s="22" t="str">
        <f t="shared" si="43"/>
        <v>-</v>
      </c>
      <c r="O244" s="21">
        <f>IF(U238="","",U238)</f>
        <v>9</v>
      </c>
      <c r="P244" s="413"/>
      <c r="Q244" s="21" t="str">
        <f>IF(W241="","",W241)</f>
        <v/>
      </c>
      <c r="R244" s="22" t="str">
        <f t="shared" si="44"/>
        <v/>
      </c>
      <c r="S244" s="21" t="str">
        <f>IF(U241="","",U241)</f>
        <v/>
      </c>
      <c r="T244" s="413"/>
      <c r="U244" s="414"/>
      <c r="V244" s="415"/>
      <c r="W244" s="415"/>
      <c r="X244" s="416"/>
      <c r="Y244" s="36"/>
      <c r="Z244" s="22" t="str">
        <f t="shared" si="39"/>
        <v/>
      </c>
      <c r="AA244" s="35"/>
      <c r="AB244" s="353"/>
      <c r="AC244" s="36"/>
      <c r="AD244" s="22" t="str">
        <f t="shared" si="40"/>
        <v/>
      </c>
      <c r="AE244" s="35"/>
      <c r="AF244" s="356"/>
      <c r="AG244" s="34">
        <f>AL243</f>
        <v>6</v>
      </c>
      <c r="AH244" s="33" t="s">
        <v>10</v>
      </c>
      <c r="AI244" s="33">
        <f>AM243</f>
        <v>0</v>
      </c>
      <c r="AJ244" s="32" t="s">
        <v>7</v>
      </c>
      <c r="AK244" s="7"/>
      <c r="AL244" s="6"/>
      <c r="AM244" s="5"/>
      <c r="AN244" s="18"/>
      <c r="AO244" s="17"/>
      <c r="AP244" s="15"/>
      <c r="AQ244" s="2"/>
      <c r="AR244" s="2"/>
      <c r="AS244" s="1"/>
      <c r="BR244" s="133"/>
      <c r="BS244" s="133"/>
      <c r="BT244" s="133"/>
      <c r="BU244" s="133"/>
      <c r="BV244" s="133"/>
      <c r="BW244" s="133"/>
      <c r="BX244" s="133"/>
    </row>
    <row r="245" spans="3:83" ht="9.9499999999999993" customHeight="1" x14ac:dyDescent="0.15">
      <c r="C245" s="319" t="s">
        <v>97</v>
      </c>
      <c r="D245" s="314" t="s">
        <v>94</v>
      </c>
      <c r="E245" s="28">
        <f>IF(AA230="","",AA230)</f>
        <v>3</v>
      </c>
      <c r="F245" s="30" t="str">
        <f t="shared" si="41"/>
        <v>-</v>
      </c>
      <c r="G245" s="29">
        <f>IF(Y230="","",Y230)</f>
        <v>15</v>
      </c>
      <c r="H245" s="398" t="str">
        <f>IF(AB230="","",IF(AB230="○","×",IF(AB230="×","○")))</f>
        <v>×</v>
      </c>
      <c r="I245" s="31">
        <f>IF(AA233="","",AA233)</f>
        <v>12</v>
      </c>
      <c r="J245" s="30" t="str">
        <f t="shared" si="42"/>
        <v>-</v>
      </c>
      <c r="K245" s="29">
        <f>IF(Y233="","",Y233)</f>
        <v>15</v>
      </c>
      <c r="L245" s="401" t="str">
        <f>IF(AB233="","",IF(AB233="○","×",IF(AB233="×","○")))</f>
        <v>×</v>
      </c>
      <c r="M245" s="29">
        <f>IF(AA236="","",AA236)</f>
        <v>12</v>
      </c>
      <c r="N245" s="30" t="str">
        <f t="shared" si="43"/>
        <v>-</v>
      </c>
      <c r="O245" s="29">
        <f>IF(Y236="","",Y236)</f>
        <v>15</v>
      </c>
      <c r="P245" s="401" t="str">
        <f>IF(AB236="","",IF(AB236="○","×",IF(AB236="×","○")))</f>
        <v>○</v>
      </c>
      <c r="Q245" s="29">
        <f>IF(AA239="","",AA239)</f>
        <v>11</v>
      </c>
      <c r="R245" s="30" t="str">
        <f t="shared" si="44"/>
        <v>-</v>
      </c>
      <c r="S245" s="29">
        <f>IF(Y239="","",Y239)</f>
        <v>15</v>
      </c>
      <c r="T245" s="401" t="str">
        <f>IF(AB239="","",IF(AB239="○","×",IF(AB239="×","○")))</f>
        <v>×</v>
      </c>
      <c r="U245" s="29">
        <f>IF(AA242="","",AA242)</f>
        <v>7</v>
      </c>
      <c r="V245" s="30" t="str">
        <f t="shared" ref="V245:V250" si="45">IF(U245="","","-")</f>
        <v>-</v>
      </c>
      <c r="W245" s="29">
        <f>IF(Y242="","",Y242)</f>
        <v>15</v>
      </c>
      <c r="X245" s="401" t="str">
        <f>IF(AB242="","",IF(AB242="○","×",IF(AB242="×","○")))</f>
        <v>×</v>
      </c>
      <c r="Y245" s="404"/>
      <c r="Z245" s="405"/>
      <c r="AA245" s="405"/>
      <c r="AB245" s="406"/>
      <c r="AC245" s="41">
        <v>15</v>
      </c>
      <c r="AD245" s="30" t="str">
        <f t="shared" si="40"/>
        <v>-</v>
      </c>
      <c r="AE245" s="40">
        <v>12</v>
      </c>
      <c r="AF245" s="355" t="str">
        <f>IF(AC245&lt;&gt;"",IF(AC245&gt;AE245,IF(AC246&gt;AE246,"○",IF(AC247&gt;AE247,"○","×")),IF(AC246&gt;AE246,IF(AC247&gt;AE247,"○","×"),"×")),"")</f>
        <v>○</v>
      </c>
      <c r="AG245" s="383">
        <f>RANK(AU246,$AU$231:$AU$249)</f>
        <v>5</v>
      </c>
      <c r="AH245" s="384"/>
      <c r="AI245" s="384"/>
      <c r="AJ245" s="385"/>
      <c r="AK245" s="7"/>
      <c r="AL245" s="39"/>
      <c r="AM245" s="38"/>
      <c r="AN245" s="27"/>
      <c r="AO245" s="26"/>
      <c r="AP245" s="25"/>
      <c r="AQ245" s="37"/>
      <c r="AR245" s="37"/>
      <c r="AS245" s="25"/>
      <c r="BR245" s="133"/>
      <c r="BS245" s="133"/>
      <c r="BT245" s="133"/>
      <c r="BU245" s="133"/>
      <c r="BV245" s="133"/>
      <c r="BW245" s="133"/>
      <c r="BX245" s="133"/>
    </row>
    <row r="246" spans="3:83" ht="9.9499999999999993" customHeight="1" x14ac:dyDescent="0.15">
      <c r="C246" s="319" t="s">
        <v>96</v>
      </c>
      <c r="D246" s="314" t="s">
        <v>132</v>
      </c>
      <c r="E246" s="24">
        <f>IF(AA231="","",AA231)</f>
        <v>12</v>
      </c>
      <c r="F246" s="22" t="str">
        <f t="shared" si="41"/>
        <v>-</v>
      </c>
      <c r="G246" s="21">
        <f>IF(Y231="","",Y231)</f>
        <v>15</v>
      </c>
      <c r="H246" s="399" t="str">
        <f>IF(J243="","",J243)</f>
        <v>-</v>
      </c>
      <c r="I246" s="23">
        <f>IF(AA234="","",AA234)</f>
        <v>12</v>
      </c>
      <c r="J246" s="22" t="str">
        <f t="shared" si="42"/>
        <v>-</v>
      </c>
      <c r="K246" s="21">
        <f>IF(Y234="","",Y234)</f>
        <v>15</v>
      </c>
      <c r="L246" s="402" t="str">
        <f>IF(N243="","",N243)</f>
        <v>-</v>
      </c>
      <c r="M246" s="21">
        <f>IF(AA237="","",AA237)</f>
        <v>15</v>
      </c>
      <c r="N246" s="22" t="str">
        <f t="shared" si="43"/>
        <v>-</v>
      </c>
      <c r="O246" s="21">
        <f>IF(Y237="","",Y237)</f>
        <v>10</v>
      </c>
      <c r="P246" s="402" t="str">
        <f>IF(R243="","",R243)</f>
        <v>-</v>
      </c>
      <c r="Q246" s="21">
        <f>IF(AA240="","",AA240)</f>
        <v>10</v>
      </c>
      <c r="R246" s="22" t="str">
        <f t="shared" si="44"/>
        <v>-</v>
      </c>
      <c r="S246" s="21">
        <f>IF(Y240="","",Y240)</f>
        <v>15</v>
      </c>
      <c r="T246" s="402"/>
      <c r="U246" s="21">
        <f>IF(AA243="","",AA243)</f>
        <v>11</v>
      </c>
      <c r="V246" s="22" t="str">
        <f t="shared" si="45"/>
        <v>-</v>
      </c>
      <c r="W246" s="21">
        <f>IF(Y243="","",Y243)</f>
        <v>15</v>
      </c>
      <c r="X246" s="402"/>
      <c r="Y246" s="407"/>
      <c r="Z246" s="408"/>
      <c r="AA246" s="408"/>
      <c r="AB246" s="409"/>
      <c r="AC246" s="36">
        <v>13</v>
      </c>
      <c r="AD246" s="22" t="str">
        <f t="shared" si="40"/>
        <v>-</v>
      </c>
      <c r="AE246" s="35">
        <v>15</v>
      </c>
      <c r="AF246" s="355"/>
      <c r="AG246" s="386"/>
      <c r="AH246" s="387"/>
      <c r="AI246" s="387"/>
      <c r="AJ246" s="388"/>
      <c r="AK246" s="7"/>
      <c r="AL246" s="20">
        <f>COUNTIF(E245:AF247,"○")</f>
        <v>2</v>
      </c>
      <c r="AM246" s="19">
        <f>COUNTIF(E245:AF247,"×")</f>
        <v>4</v>
      </c>
      <c r="AN246" s="18">
        <f>(IF((E245&gt;G245),1,0))+(IF((E246&gt;G246),1,0))+(IF((E247&gt;G247),1,0))+(IF((I245&gt;K245),1,0))+(IF((I246&gt;K246),1,0))+(IF((I247&gt;K247),1,0))+(IF((M245&gt;O245),1,0))+(IF((M246&gt;O246),1,0))+(IF((M247&gt;O247),1,0))+(IF((Q245&gt;S245),1,0))+(IF((Q246&gt;S246),1,0))+(IF((Q247&gt;S247),1,0))+(IF((U245&gt;W245),1,0))+(IF((U246&gt;W246),1,0))+(IF((U247&gt;W247),1,0))+(IF((Y245&gt;AA245),1,0))+(IF((Y246&gt;AA246),1,0))+(IF((Y247&gt;AA247),1,0))+(IF((AC245&gt;AE245),1,0))+(IF((AC246&gt;AE246),1,0))+(IF((AC247&gt;AE247),1,0))</f>
        <v>4</v>
      </c>
      <c r="AO246" s="17">
        <f>(IF((E245&lt;G245),1,0))+(IF((E246&lt;G246),1,0))+(IF((E247&lt;G247),1,0))+(IF((I245&lt;K245),1,0))+(IF((I246&lt;K246),1,0))+(IF((I247&lt;K247),1,0))+(IF((M245&lt;O245),1,0))+(IF((M246&lt;O246),1,0))+(IF((M247&lt;O247),1,0))+(IF((Q245&lt;S245),1,0))+(IF((Q246&lt;S246),1,0))+(IF((Q247&lt;S247),1,0))+(IF((U245&lt;W245),1,0))+(IF((U246&lt;W246),1,0))+(IF((U247&lt;W247),1,0))+(IF((Y245&lt;AA245),1,0))+(IF((Y246&lt;AA246),1,0))+(IF((Y247&lt;AA247),1,0))+(IF((AC245&lt;AE245),1,0))+(IF((AC246&lt;AE246),1,0))+(IF((AC247&lt;AE247),1,0))</f>
        <v>10</v>
      </c>
      <c r="AP246" s="15">
        <f>AN246-AO246</f>
        <v>-6</v>
      </c>
      <c r="AQ246" s="16">
        <f>SUM(E245:E247,I245:I247,M245:M247,Q245:Q247,U245:U247,Y245:Y247,AC245:AC247)</f>
        <v>163</v>
      </c>
      <c r="AR246" s="16">
        <f>SUM(G245:G247,K245:K247,O245:O247,S245:S247,W245:W247,AA245:AA247,AE245:AE247)</f>
        <v>191</v>
      </c>
      <c r="AS246" s="15">
        <f>AQ246-AR246</f>
        <v>-28</v>
      </c>
      <c r="AU246" s="234">
        <f>(AL246-AM246)*1000+(AP246)*100+AS246</f>
        <v>-2628</v>
      </c>
      <c r="BR246" s="133"/>
      <c r="BS246" s="133"/>
      <c r="BT246" s="133"/>
      <c r="BU246" s="133"/>
      <c r="BV246" s="133"/>
      <c r="BW246" s="133"/>
      <c r="BX246" s="133"/>
    </row>
    <row r="247" spans="3:83" ht="9.9499999999999993" customHeight="1" thickBot="1" x14ac:dyDescent="0.2">
      <c r="C247" s="319"/>
      <c r="D247" s="318"/>
      <c r="E247" s="24" t="str">
        <f>IF(AA232="","",AA232)</f>
        <v/>
      </c>
      <c r="F247" s="22" t="str">
        <f t="shared" si="41"/>
        <v/>
      </c>
      <c r="G247" s="21" t="str">
        <f>IF(Y232="","",Y232)</f>
        <v/>
      </c>
      <c r="H247" s="399" t="str">
        <f>IF(J244="","",J244)</f>
        <v/>
      </c>
      <c r="I247" s="23" t="str">
        <f>IF(AA235="","",AA235)</f>
        <v/>
      </c>
      <c r="J247" s="22" t="str">
        <f t="shared" si="42"/>
        <v/>
      </c>
      <c r="K247" s="21" t="str">
        <f>IF(Y235="","",Y235)</f>
        <v/>
      </c>
      <c r="L247" s="402" t="str">
        <f>IF(N244="","",N244)</f>
        <v>-</v>
      </c>
      <c r="M247" s="21">
        <f>IF(AA238="","",AA238)</f>
        <v>15</v>
      </c>
      <c r="N247" s="22" t="str">
        <f t="shared" si="43"/>
        <v>-</v>
      </c>
      <c r="O247" s="21">
        <f>IF(Y238="","",Y238)</f>
        <v>12</v>
      </c>
      <c r="P247" s="402" t="str">
        <f>IF(R244="","",R244)</f>
        <v/>
      </c>
      <c r="Q247" s="21" t="str">
        <f>IF(AA241="","",AA241)</f>
        <v/>
      </c>
      <c r="R247" s="22" t="str">
        <f t="shared" si="44"/>
        <v/>
      </c>
      <c r="S247" s="21" t="str">
        <f>IF(Y241="","",Y241)</f>
        <v/>
      </c>
      <c r="T247" s="413"/>
      <c r="U247" s="21" t="str">
        <f>IF(AA244="","",AA244)</f>
        <v/>
      </c>
      <c r="V247" s="22" t="str">
        <f t="shared" si="45"/>
        <v/>
      </c>
      <c r="W247" s="21" t="str">
        <f>IF(Y244="","",Y244)</f>
        <v/>
      </c>
      <c r="X247" s="413"/>
      <c r="Y247" s="414"/>
      <c r="Z247" s="415"/>
      <c r="AA247" s="415"/>
      <c r="AB247" s="416"/>
      <c r="AC247" s="36">
        <v>15</v>
      </c>
      <c r="AD247" s="22" t="str">
        <f t="shared" si="40"/>
        <v>-</v>
      </c>
      <c r="AE247" s="35">
        <v>7</v>
      </c>
      <c r="AF247" s="356"/>
      <c r="AG247" s="34">
        <f>AL246</f>
        <v>2</v>
      </c>
      <c r="AH247" s="33" t="s">
        <v>10</v>
      </c>
      <c r="AI247" s="33">
        <f>AM246</f>
        <v>4</v>
      </c>
      <c r="AJ247" s="32" t="s">
        <v>7</v>
      </c>
      <c r="AK247" s="7"/>
      <c r="AL247" s="6"/>
      <c r="AM247" s="5"/>
      <c r="AN247" s="4"/>
      <c r="AO247" s="3"/>
      <c r="AP247" s="1"/>
      <c r="AQ247" s="2"/>
      <c r="AR247" s="2"/>
      <c r="AS247" s="1"/>
      <c r="BR247" s="133"/>
      <c r="BS247" s="133"/>
      <c r="BT247" s="133"/>
      <c r="BU247" s="133"/>
      <c r="BV247" s="133"/>
      <c r="BW247" s="133"/>
      <c r="BX247" s="133"/>
    </row>
    <row r="248" spans="3:83" s="135" customFormat="1" ht="9.9499999999999993" customHeight="1" x14ac:dyDescent="0.15">
      <c r="C248" s="320" t="s">
        <v>117</v>
      </c>
      <c r="D248" s="321"/>
      <c r="E248" s="28">
        <f>IF(AE230="","",AE230)</f>
        <v>1</v>
      </c>
      <c r="F248" s="30" t="str">
        <f t="shared" si="41"/>
        <v>-</v>
      </c>
      <c r="G248" s="29">
        <f>IF(AC230="","",AC230)</f>
        <v>15</v>
      </c>
      <c r="H248" s="398" t="str">
        <f>IF(AF230="","",IF(AF230="○","×",IF(AF230="×","○")))</f>
        <v>×</v>
      </c>
      <c r="I248" s="31">
        <f>IF(AE233="","",AE233)</f>
        <v>2</v>
      </c>
      <c r="J248" s="30" t="str">
        <f t="shared" si="42"/>
        <v>-</v>
      </c>
      <c r="K248" s="29">
        <f>IF(AC233="","",AC233)</f>
        <v>15</v>
      </c>
      <c r="L248" s="401" t="str">
        <f>IF(AF233="","",IF(AF233="○","×",IF(AF233="×","○")))</f>
        <v>×</v>
      </c>
      <c r="M248" s="29">
        <f>IF(AE236="","",AE236)</f>
        <v>6</v>
      </c>
      <c r="N248" s="30" t="str">
        <f t="shared" si="43"/>
        <v>-</v>
      </c>
      <c r="O248" s="29">
        <f>IF(AC236="","",AC236)</f>
        <v>15</v>
      </c>
      <c r="P248" s="401" t="str">
        <f>IF(AF236="","",IF(AF236="○","×",IF(AF236="×","○")))</f>
        <v>×</v>
      </c>
      <c r="Q248" s="31">
        <f>IF(AE239="","",AE239)</f>
        <v>8</v>
      </c>
      <c r="R248" s="30" t="str">
        <f t="shared" si="44"/>
        <v>-</v>
      </c>
      <c r="S248" s="29">
        <f>IF(AC239="","",AC239)</f>
        <v>15</v>
      </c>
      <c r="T248" s="401" t="str">
        <f>IF(AF239="","",IF(AF239="○","×",IF(AF239="×","○")))</f>
        <v>×</v>
      </c>
      <c r="U248" s="31">
        <f>IF(AE242="","",AE242)</f>
        <v>3</v>
      </c>
      <c r="V248" s="30" t="str">
        <f t="shared" si="45"/>
        <v>-</v>
      </c>
      <c r="W248" s="29">
        <f>IF(AC242="","",AC242)</f>
        <v>15</v>
      </c>
      <c r="X248" s="401" t="str">
        <f>IF(AF242="","",IF(AF242="○","×",IF(AF242="×","○")))</f>
        <v>×</v>
      </c>
      <c r="Y248" s="31">
        <f>IF(AE245="","",AE245)</f>
        <v>12</v>
      </c>
      <c r="Z248" s="30" t="str">
        <f>IF(Y248="","","-")</f>
        <v>-</v>
      </c>
      <c r="AA248" s="29">
        <f>IF(AC245="","",AC245)</f>
        <v>15</v>
      </c>
      <c r="AB248" s="401" t="str">
        <f>IF(AF245="","",IF(AF245="○","×",IF(AF245="×","○")))</f>
        <v>×</v>
      </c>
      <c r="AC248" s="404"/>
      <c r="AD248" s="405"/>
      <c r="AE248" s="405"/>
      <c r="AF248" s="406"/>
      <c r="AG248" s="383">
        <f>RANK(AU249,$AU$231:$AU$249)</f>
        <v>7</v>
      </c>
      <c r="AH248" s="384"/>
      <c r="AI248" s="384"/>
      <c r="AJ248" s="385"/>
      <c r="AK248" s="7"/>
      <c r="AL248" s="20"/>
      <c r="AM248" s="19"/>
      <c r="AN248" s="27"/>
      <c r="AO248" s="26"/>
      <c r="AP248" s="25"/>
      <c r="AQ248" s="16"/>
      <c r="AR248" s="16"/>
      <c r="AS248" s="15"/>
    </row>
    <row r="249" spans="3:83" s="135" customFormat="1" ht="9.9499999999999993" customHeight="1" x14ac:dyDescent="0.15">
      <c r="C249" s="319" t="s">
        <v>116</v>
      </c>
      <c r="D249" s="314"/>
      <c r="E249" s="24">
        <f>IF(AE231="","",AE231)</f>
        <v>4</v>
      </c>
      <c r="F249" s="22" t="str">
        <f t="shared" si="41"/>
        <v>-</v>
      </c>
      <c r="G249" s="21">
        <f>IF(AC231="","",AC231)</f>
        <v>15</v>
      </c>
      <c r="H249" s="399" t="str">
        <f>IF(J234="","",J234)</f>
        <v/>
      </c>
      <c r="I249" s="23">
        <f>IF(AE234="","",AE234)</f>
        <v>10</v>
      </c>
      <c r="J249" s="22" t="str">
        <f t="shared" si="42"/>
        <v>-</v>
      </c>
      <c r="K249" s="21">
        <f>IF(AC234="","",AC234)</f>
        <v>15</v>
      </c>
      <c r="L249" s="402" t="str">
        <f>IF(N240="","",N240)</f>
        <v>-</v>
      </c>
      <c r="M249" s="21">
        <f>IF(AE237="","",AE237)</f>
        <v>15</v>
      </c>
      <c r="N249" s="22" t="str">
        <f t="shared" si="43"/>
        <v>-</v>
      </c>
      <c r="O249" s="21">
        <f>IF(AC237="","",AC237)</f>
        <v>12</v>
      </c>
      <c r="P249" s="402" t="str">
        <f>IF(R240="","",R240)</f>
        <v/>
      </c>
      <c r="Q249" s="23">
        <f>IF(AE240="","",AE240)</f>
        <v>4</v>
      </c>
      <c r="R249" s="22" t="str">
        <f t="shared" si="44"/>
        <v>-</v>
      </c>
      <c r="S249" s="21">
        <f>IF(AC240="","",AC240)</f>
        <v>15</v>
      </c>
      <c r="T249" s="402" t="str">
        <f>IF(AD240="","",AD240)</f>
        <v>-</v>
      </c>
      <c r="U249" s="23">
        <f>IF(AE243="","",AE243)</f>
        <v>8</v>
      </c>
      <c r="V249" s="22" t="str">
        <f t="shared" si="45"/>
        <v>-</v>
      </c>
      <c r="W249" s="21">
        <f>IF(AC243="","",AC243)</f>
        <v>15</v>
      </c>
      <c r="X249" s="402" t="str">
        <f>IF(AH240="","",AH240)</f>
        <v/>
      </c>
      <c r="Y249" s="23">
        <f>IF(AE246="","",AE246)</f>
        <v>15</v>
      </c>
      <c r="Z249" s="22" t="str">
        <f>IF(Y249="","","-")</f>
        <v>-</v>
      </c>
      <c r="AA249" s="21">
        <f>IF(AC246="","",AC246)</f>
        <v>13</v>
      </c>
      <c r="AB249" s="402">
        <f>IF(AL240="","",AL240)</f>
        <v>5</v>
      </c>
      <c r="AC249" s="407"/>
      <c r="AD249" s="408"/>
      <c r="AE249" s="408"/>
      <c r="AF249" s="409"/>
      <c r="AG249" s="386"/>
      <c r="AH249" s="387"/>
      <c r="AI249" s="387"/>
      <c r="AJ249" s="388"/>
      <c r="AK249" s="7"/>
      <c r="AL249" s="20">
        <f>COUNTIF(E248:AF250,"○")</f>
        <v>0</v>
      </c>
      <c r="AM249" s="19">
        <f>COUNTIF(E248:AF250,"×")</f>
        <v>6</v>
      </c>
      <c r="AN249" s="18">
        <f>(IF((E248&gt;G248),1,0))+(IF((E249&gt;G249),1,0))+(IF((E250&gt;G250),1,0))+(IF((I248&gt;K248),1,0))+(IF((I249&gt;K249),1,0))+(IF((I250&gt;K250),1,0))+(IF((M248&gt;O248),1,0))+(IF((M249&gt;O249),1,0))+(IF((M250&gt;O250),1,0))+(IF((Q248&gt;S248),1,0))+(IF((Q249&gt;S249),1,0))+(IF((Q250&gt;S250),1,0))+(IF((U248&gt;W248),1,0))+(IF((U249&gt;W249),1,0))+(IF((U250&gt;W250),1,0))+(IF((Y248&gt;AA248),1,0))+(IF((Y249&gt;AA249),1,0))+(IF((Y250&gt;AA250),1,0))+(IF((AC248&gt;AE248),1,0))+(IF((AC249&gt;AE249),1,0))+(IF((AC250&gt;AE250),1,0))</f>
        <v>2</v>
      </c>
      <c r="AO249" s="17">
        <f>(IF((E248&lt;G248),1,0))+(IF((E249&lt;G249),1,0))+(IF((E250&lt;G250),1,0))+(IF((I248&lt;K248),1,0))+(IF((I249&lt;K249),1,0))+(IF((I250&lt;K250),1,0))+(IF((M248&lt;O248),1,0))+(IF((M249&lt;O249),1,0))+(IF((M250&lt;O250),1,0))+(IF((Q248&lt;S248),1,0))+(IF((Q249&lt;S249),1,0))+(IF((Q250&lt;S250),1,0))+(IF((U248&lt;W248),1,0))+(IF((U249&lt;W249),1,0))+(IF((U250&lt;W250),1,0))+(IF((Y248&lt;AA248),1,0))+(IF((Y249&lt;AA249),1,0))+(IF((Y250&lt;AA250),1,0))+(IF((AC248&lt;AE248),1,0))+(IF((AC249&lt;AE249),1,0))+(IF((AC250&lt;AE250),1,0))</f>
        <v>12</v>
      </c>
      <c r="AP249" s="15">
        <f>AN249-AO249</f>
        <v>-10</v>
      </c>
      <c r="AQ249" s="16">
        <f>SUM(E248:E250,I248:I250,M248:M250,Q248:Q250,U248:U250,Y248:Y250,AC248:AC250)</f>
        <v>102</v>
      </c>
      <c r="AR249" s="16">
        <f>SUM(G248:G250,K248:K250,O248:O250,S248:S250,W248:W250,AA248:AA250,AE248:AE250)</f>
        <v>205</v>
      </c>
      <c r="AS249" s="15">
        <f>AQ249-AR249</f>
        <v>-103</v>
      </c>
      <c r="AU249" s="234">
        <f>(AL249-AM249)*1000+(AP249)*100+AS249</f>
        <v>-7103</v>
      </c>
    </row>
    <row r="250" spans="3:83" ht="9.9499999999999993" customHeight="1" thickBot="1" x14ac:dyDescent="0.2">
      <c r="C250" s="322"/>
      <c r="D250" s="323"/>
      <c r="E250" s="14" t="str">
        <f>IF(AE232="","",AE232)</f>
        <v/>
      </c>
      <c r="F250" s="12" t="str">
        <f t="shared" si="41"/>
        <v/>
      </c>
      <c r="G250" s="11" t="str">
        <f>IF(AC232="","",AC232)</f>
        <v/>
      </c>
      <c r="H250" s="400" t="str">
        <f>IF(J235="","",J235)</f>
        <v/>
      </c>
      <c r="I250" s="13" t="str">
        <f>IF(AE235="","",AE235)</f>
        <v/>
      </c>
      <c r="J250" s="12" t="str">
        <f t="shared" si="42"/>
        <v/>
      </c>
      <c r="K250" s="11" t="str">
        <f>IF(AC235="","",AC235)</f>
        <v/>
      </c>
      <c r="L250" s="403" t="str">
        <f>IF(N241="","",N241)</f>
        <v/>
      </c>
      <c r="M250" s="11">
        <f>IF(AE238="","",AE238)</f>
        <v>7</v>
      </c>
      <c r="N250" s="12" t="str">
        <f t="shared" si="43"/>
        <v>-</v>
      </c>
      <c r="O250" s="11">
        <f>IF(AC238="","",AC238)</f>
        <v>15</v>
      </c>
      <c r="P250" s="403" t="str">
        <f>IF(R241="","",R241)</f>
        <v/>
      </c>
      <c r="Q250" s="13" t="str">
        <f>IF(AE241="","",AE241)</f>
        <v/>
      </c>
      <c r="R250" s="12" t="str">
        <f t="shared" si="44"/>
        <v/>
      </c>
      <c r="S250" s="11" t="str">
        <f>IF(AC241="","",AC241)</f>
        <v/>
      </c>
      <c r="T250" s="403" t="str">
        <f>IF(AD241="","",AD241)</f>
        <v/>
      </c>
      <c r="U250" s="13" t="str">
        <f>IF(AE244="","",AE244)</f>
        <v/>
      </c>
      <c r="V250" s="12" t="str">
        <f t="shared" si="45"/>
        <v/>
      </c>
      <c r="W250" s="11" t="str">
        <f>IF(AC244="","",AC244)</f>
        <v/>
      </c>
      <c r="X250" s="403" t="str">
        <f>IF(AH241="","",AH241)</f>
        <v>勝</v>
      </c>
      <c r="Y250" s="13">
        <f>IF(AE247="","",AE247)</f>
        <v>7</v>
      </c>
      <c r="Z250" s="12" t="str">
        <f>IF(Y250="","","-")</f>
        <v>-</v>
      </c>
      <c r="AA250" s="11">
        <f>IF(AC247="","",AC247)</f>
        <v>15</v>
      </c>
      <c r="AB250" s="403" t="str">
        <f>IF(AL241="","",AL241)</f>
        <v/>
      </c>
      <c r="AC250" s="410"/>
      <c r="AD250" s="411"/>
      <c r="AE250" s="411"/>
      <c r="AF250" s="412"/>
      <c r="AG250" s="10">
        <f>AL249</f>
        <v>0</v>
      </c>
      <c r="AH250" s="9" t="s">
        <v>10</v>
      </c>
      <c r="AI250" s="9">
        <f>AM249</f>
        <v>6</v>
      </c>
      <c r="AJ250" s="8" t="s">
        <v>7</v>
      </c>
      <c r="AK250" s="7"/>
      <c r="AL250" s="6"/>
      <c r="AM250" s="5"/>
      <c r="AN250" s="4"/>
      <c r="AO250" s="3"/>
      <c r="AP250" s="1"/>
      <c r="AQ250" s="2"/>
      <c r="AR250" s="2"/>
      <c r="AS250" s="1"/>
      <c r="BR250" s="133"/>
      <c r="BS250" s="133"/>
      <c r="BT250" s="133"/>
      <c r="BU250" s="133"/>
      <c r="BV250" s="133"/>
      <c r="BW250" s="133"/>
      <c r="BX250" s="133"/>
    </row>
    <row r="251" spans="3:83" ht="12" customHeight="1" x14ac:dyDescent="0.15">
      <c r="C251" s="156"/>
      <c r="D251" s="137"/>
      <c r="E251" s="136"/>
      <c r="F251" s="136"/>
      <c r="G251" s="136"/>
      <c r="H251" s="136"/>
      <c r="I251" s="136"/>
      <c r="J251" s="136"/>
      <c r="K251" s="136"/>
      <c r="L251" s="136"/>
      <c r="M251" s="136"/>
      <c r="N251" s="136"/>
      <c r="O251" s="136"/>
      <c r="P251" s="136"/>
      <c r="Q251" s="136"/>
      <c r="R251" s="136"/>
      <c r="S251" s="153"/>
      <c r="T251" s="153"/>
      <c r="U251" s="153"/>
      <c r="V251" s="153"/>
      <c r="W251" s="153"/>
      <c r="X251" s="153"/>
      <c r="Y251" s="153"/>
      <c r="Z251" s="153"/>
      <c r="AA251" s="147"/>
      <c r="AB251" s="147"/>
      <c r="AC251" s="147"/>
      <c r="AD251" s="147"/>
      <c r="AE251" s="133"/>
      <c r="AF251" s="133"/>
      <c r="AU251" s="218"/>
      <c r="AV251" s="164"/>
      <c r="AW251" s="136"/>
      <c r="AX251" s="136"/>
      <c r="AY251" s="136"/>
      <c r="AZ251" s="136"/>
      <c r="BA251" s="136"/>
      <c r="BB251" s="136"/>
      <c r="BC251" s="136"/>
      <c r="BD251" s="136"/>
      <c r="BE251" s="136"/>
      <c r="BF251" s="136"/>
      <c r="BG251" s="136"/>
      <c r="BH251" s="136"/>
      <c r="BI251" s="136"/>
      <c r="BJ251" s="136"/>
      <c r="BK251" s="153"/>
      <c r="BL251" s="153"/>
      <c r="BM251" s="153"/>
      <c r="BN251" s="153"/>
      <c r="BO251" s="153"/>
      <c r="BP251" s="153"/>
      <c r="BQ251" s="153"/>
      <c r="BR251" s="153"/>
      <c r="BS251" s="147"/>
      <c r="BT251" s="147"/>
      <c r="BU251" s="147"/>
      <c r="BV251" s="147"/>
      <c r="BW251" s="133"/>
      <c r="BX251" s="133"/>
      <c r="CD251" s="148"/>
      <c r="CE251" s="155"/>
    </row>
    <row r="252" spans="3:83" ht="12" customHeight="1" x14ac:dyDescent="0.15">
      <c r="C252" s="156"/>
      <c r="D252" s="137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  <c r="O252" s="136"/>
      <c r="P252" s="136"/>
      <c r="Q252" s="136"/>
      <c r="R252" s="136"/>
      <c r="S252" s="153"/>
      <c r="T252" s="153"/>
      <c r="U252" s="153"/>
      <c r="V252" s="153"/>
      <c r="W252" s="153"/>
      <c r="X252" s="153"/>
      <c r="Y252" s="153"/>
      <c r="Z252" s="153"/>
      <c r="AA252" s="147"/>
      <c r="AB252" s="147"/>
      <c r="AC252" s="147"/>
      <c r="AD252" s="147"/>
      <c r="AE252" s="133"/>
      <c r="AF252" s="133"/>
      <c r="AU252" s="218"/>
      <c r="AV252" s="164"/>
      <c r="AW252" s="136"/>
      <c r="AX252" s="136"/>
      <c r="AY252" s="136"/>
      <c r="AZ252" s="136"/>
      <c r="BA252" s="136"/>
      <c r="BB252" s="136"/>
      <c r="BC252" s="136"/>
      <c r="BD252" s="136"/>
      <c r="BE252" s="136"/>
      <c r="BF252" s="136"/>
      <c r="BG252" s="136"/>
      <c r="BH252" s="136"/>
      <c r="BI252" s="136"/>
      <c r="BJ252" s="136"/>
      <c r="BK252" s="153"/>
      <c r="BL252" s="153"/>
      <c r="BM252" s="153"/>
      <c r="BN252" s="153"/>
      <c r="BO252" s="153"/>
      <c r="BP252" s="153"/>
      <c r="BQ252" s="153"/>
      <c r="BR252" s="153"/>
      <c r="BS252" s="147"/>
      <c r="BT252" s="147"/>
      <c r="BU252" s="147"/>
      <c r="BV252" s="147"/>
      <c r="BW252" s="133"/>
      <c r="BX252" s="133"/>
      <c r="CD252" s="148"/>
      <c r="CE252" s="155"/>
    </row>
    <row r="253" spans="3:83" ht="12" customHeight="1" x14ac:dyDescent="0.15">
      <c r="C253" s="156"/>
      <c r="D253" s="137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53"/>
      <c r="T253" s="153"/>
      <c r="U253" s="153"/>
      <c r="V253" s="153"/>
      <c r="W253" s="153"/>
      <c r="X253" s="153"/>
      <c r="Y253" s="153"/>
      <c r="Z253" s="153"/>
      <c r="AA253" s="147"/>
      <c r="AB253" s="147"/>
      <c r="AC253" s="147"/>
      <c r="AD253" s="147"/>
      <c r="AE253" s="133"/>
      <c r="AF253" s="133"/>
      <c r="AU253" s="218"/>
      <c r="AV253" s="164"/>
      <c r="AW253" s="136"/>
      <c r="AX253" s="136"/>
      <c r="AY253" s="136"/>
      <c r="AZ253" s="136"/>
      <c r="BA253" s="136"/>
      <c r="BB253" s="136"/>
      <c r="BC253" s="136"/>
      <c r="BD253" s="136"/>
      <c r="BE253" s="136"/>
      <c r="BF253" s="136"/>
      <c r="BG253" s="136"/>
      <c r="BH253" s="136"/>
      <c r="BI253" s="136"/>
      <c r="BJ253" s="136"/>
      <c r="BK253" s="153"/>
      <c r="BL253" s="153"/>
      <c r="BM253" s="153"/>
      <c r="BN253" s="153"/>
      <c r="BO253" s="153"/>
      <c r="BP253" s="153"/>
      <c r="BQ253" s="153"/>
      <c r="BR253" s="153"/>
      <c r="BS253" s="147"/>
      <c r="BT253" s="147"/>
      <c r="BU253" s="147"/>
      <c r="BV253" s="147"/>
      <c r="BW253" s="133"/>
      <c r="BX253" s="133"/>
      <c r="CD253" s="148"/>
      <c r="CE253" s="155"/>
    </row>
    <row r="254" spans="3:83" ht="12" customHeight="1" x14ac:dyDescent="0.15">
      <c r="C254" s="156"/>
      <c r="D254" s="137"/>
      <c r="E254" s="136"/>
      <c r="F254" s="136"/>
      <c r="G254" s="136"/>
      <c r="H254" s="136"/>
      <c r="I254" s="136"/>
      <c r="J254" s="136"/>
      <c r="K254" s="136"/>
      <c r="L254" s="136"/>
      <c r="M254" s="136"/>
      <c r="N254" s="136"/>
      <c r="O254" s="136"/>
      <c r="P254" s="136"/>
      <c r="Q254" s="136"/>
      <c r="R254" s="136"/>
      <c r="S254" s="153"/>
      <c r="T254" s="153"/>
      <c r="U254" s="153"/>
      <c r="V254" s="153"/>
      <c r="W254" s="153"/>
      <c r="X254" s="153"/>
      <c r="Y254" s="153"/>
      <c r="Z254" s="153"/>
      <c r="AA254" s="147"/>
      <c r="AB254" s="147"/>
      <c r="AC254" s="147"/>
      <c r="AD254" s="147"/>
      <c r="AE254" s="133"/>
      <c r="AF254" s="133"/>
      <c r="AU254" s="218"/>
      <c r="AV254" s="164"/>
      <c r="AW254" s="136"/>
      <c r="AX254" s="136"/>
      <c r="AY254" s="136"/>
      <c r="AZ254" s="136"/>
      <c r="BA254" s="136"/>
      <c r="BB254" s="136"/>
      <c r="BC254" s="136"/>
      <c r="BD254" s="136"/>
      <c r="BE254" s="136"/>
      <c r="BF254" s="136"/>
      <c r="BG254" s="136"/>
      <c r="BH254" s="136"/>
      <c r="BI254" s="136"/>
      <c r="BJ254" s="136"/>
      <c r="BK254" s="153"/>
      <c r="BL254" s="153"/>
      <c r="BM254" s="153"/>
      <c r="BN254" s="153"/>
      <c r="BO254" s="153"/>
      <c r="BP254" s="153"/>
      <c r="BQ254" s="153"/>
      <c r="BR254" s="153"/>
      <c r="BS254" s="147"/>
      <c r="BT254" s="147"/>
      <c r="BU254" s="147"/>
      <c r="BV254" s="147"/>
      <c r="BW254" s="133"/>
      <c r="BX254" s="133"/>
      <c r="CD254" s="148"/>
      <c r="CE254" s="155"/>
    </row>
    <row r="255" spans="3:83" ht="12" customHeight="1" x14ac:dyDescent="0.15">
      <c r="C255" s="156"/>
      <c r="D255" s="137"/>
      <c r="E255" s="136"/>
      <c r="F255" s="136"/>
      <c r="G255" s="136"/>
      <c r="H255" s="136"/>
      <c r="I255" s="136"/>
      <c r="J255" s="136"/>
      <c r="K255" s="136"/>
      <c r="L255" s="136"/>
      <c r="M255" s="136"/>
      <c r="N255" s="136"/>
      <c r="O255" s="136"/>
      <c r="P255" s="136"/>
      <c r="Q255" s="136"/>
      <c r="R255" s="136"/>
      <c r="S255" s="153"/>
      <c r="T255" s="153"/>
      <c r="U255" s="153"/>
      <c r="V255" s="153"/>
      <c r="W255" s="153"/>
      <c r="X255" s="153"/>
      <c r="Y255" s="153"/>
      <c r="Z255" s="153"/>
      <c r="AA255" s="147"/>
      <c r="AB255" s="147"/>
      <c r="AC255" s="147"/>
      <c r="AD255" s="147"/>
      <c r="AE255" s="133"/>
      <c r="AF255" s="133"/>
      <c r="AU255" s="218"/>
      <c r="AV255" s="164"/>
      <c r="AW255" s="136"/>
      <c r="AX255" s="136"/>
      <c r="AY255" s="136"/>
      <c r="AZ255" s="136"/>
      <c r="BA255" s="136"/>
      <c r="BB255" s="136"/>
      <c r="BC255" s="136"/>
      <c r="BD255" s="136"/>
      <c r="BE255" s="136"/>
      <c r="BF255" s="136"/>
      <c r="BG255" s="136"/>
      <c r="BH255" s="136"/>
      <c r="BI255" s="136"/>
      <c r="BJ255" s="136"/>
      <c r="BK255" s="153"/>
      <c r="BL255" s="153"/>
      <c r="BM255" s="153"/>
      <c r="BN255" s="153"/>
      <c r="BO255" s="153"/>
      <c r="BP255" s="153"/>
      <c r="BQ255" s="153"/>
      <c r="BR255" s="153"/>
      <c r="BS255" s="147"/>
      <c r="BT255" s="147"/>
      <c r="BU255" s="147"/>
      <c r="BV255" s="147"/>
      <c r="BW255" s="133"/>
      <c r="BX255" s="133"/>
      <c r="CD255" s="148"/>
      <c r="CE255" s="155"/>
    </row>
    <row r="256" spans="3:83" ht="12" customHeight="1" x14ac:dyDescent="0.15">
      <c r="C256" s="156"/>
      <c r="D256" s="137"/>
      <c r="E256" s="136"/>
      <c r="F256" s="136"/>
      <c r="G256" s="136"/>
      <c r="H256" s="136"/>
      <c r="I256" s="136"/>
      <c r="J256" s="136"/>
      <c r="K256" s="136"/>
      <c r="L256" s="136"/>
      <c r="M256" s="136"/>
      <c r="N256" s="136"/>
      <c r="O256" s="136"/>
      <c r="P256" s="136"/>
      <c r="Q256" s="136"/>
      <c r="R256" s="136"/>
      <c r="S256" s="153"/>
      <c r="T256" s="153"/>
      <c r="U256" s="153"/>
      <c r="V256" s="153"/>
      <c r="W256" s="153"/>
      <c r="X256" s="153"/>
      <c r="Y256" s="153"/>
      <c r="Z256" s="153"/>
      <c r="AA256" s="147"/>
      <c r="AB256" s="147"/>
      <c r="AC256" s="147"/>
      <c r="AD256" s="147"/>
      <c r="AE256" s="133"/>
      <c r="AF256" s="133"/>
      <c r="AU256" s="218"/>
      <c r="AV256" s="164"/>
      <c r="AW256" s="136"/>
      <c r="AX256" s="136"/>
      <c r="AY256" s="136"/>
      <c r="AZ256" s="136"/>
      <c r="BA256" s="136"/>
      <c r="BB256" s="136"/>
      <c r="BC256" s="136"/>
      <c r="BD256" s="136"/>
      <c r="BE256" s="136"/>
      <c r="BF256" s="136"/>
      <c r="BG256" s="136"/>
      <c r="BH256" s="136"/>
      <c r="BI256" s="136"/>
      <c r="BJ256" s="136"/>
      <c r="BK256" s="153"/>
      <c r="BL256" s="153"/>
      <c r="BM256" s="153"/>
      <c r="BN256" s="153"/>
      <c r="BO256" s="153"/>
      <c r="BP256" s="153"/>
      <c r="BQ256" s="153"/>
      <c r="BR256" s="153"/>
      <c r="BS256" s="147"/>
      <c r="BT256" s="147"/>
      <c r="BU256" s="147"/>
      <c r="BV256" s="147"/>
      <c r="BW256" s="133"/>
      <c r="BX256" s="133"/>
      <c r="CD256" s="148"/>
      <c r="CE256" s="155"/>
    </row>
    <row r="257" spans="1:83" ht="12" customHeight="1" x14ac:dyDescent="0.15">
      <c r="C257" s="156"/>
      <c r="D257" s="137"/>
      <c r="E257" s="136"/>
      <c r="F257" s="136"/>
      <c r="G257" s="136"/>
      <c r="H257" s="136"/>
      <c r="I257" s="136"/>
      <c r="J257" s="136"/>
      <c r="K257" s="136"/>
      <c r="L257" s="136"/>
      <c r="M257" s="136"/>
      <c r="N257" s="136"/>
      <c r="O257" s="136"/>
      <c r="P257" s="136"/>
      <c r="Q257" s="136"/>
      <c r="R257" s="136"/>
      <c r="S257" s="153"/>
      <c r="T257" s="153"/>
      <c r="U257" s="153"/>
      <c r="V257" s="153"/>
      <c r="W257" s="153"/>
      <c r="X257" s="153"/>
      <c r="Y257" s="153"/>
      <c r="Z257" s="153"/>
      <c r="AA257" s="147"/>
      <c r="AB257" s="147"/>
      <c r="AC257" s="147"/>
      <c r="AD257" s="147"/>
      <c r="AE257" s="133"/>
      <c r="AF257" s="133"/>
      <c r="AU257" s="218"/>
      <c r="AV257" s="164"/>
      <c r="AW257" s="136"/>
      <c r="AX257" s="136"/>
      <c r="AY257" s="136"/>
      <c r="AZ257" s="136"/>
      <c r="BA257" s="136"/>
      <c r="BB257" s="136"/>
      <c r="BC257" s="136"/>
      <c r="BD257" s="136"/>
      <c r="BE257" s="136"/>
      <c r="BF257" s="136"/>
      <c r="BG257" s="136"/>
      <c r="BH257" s="136"/>
      <c r="BI257" s="136"/>
      <c r="BJ257" s="136"/>
      <c r="BK257" s="153"/>
      <c r="BL257" s="153"/>
      <c r="BM257" s="153"/>
      <c r="BN257" s="153"/>
      <c r="BO257" s="153"/>
      <c r="BP257" s="153"/>
      <c r="BQ257" s="153"/>
      <c r="BR257" s="153"/>
      <c r="BS257" s="147"/>
      <c r="BT257" s="147"/>
      <c r="BU257" s="147"/>
      <c r="BV257" s="147"/>
      <c r="BW257" s="133"/>
      <c r="BX257" s="133"/>
      <c r="CD257" s="148"/>
      <c r="CE257" s="155"/>
    </row>
    <row r="258" spans="1:83" ht="12" customHeight="1" thickBot="1" x14ac:dyDescent="0.2">
      <c r="C258" s="146"/>
      <c r="D258" s="145"/>
      <c r="E258" s="144"/>
      <c r="F258" s="144"/>
      <c r="G258" s="144"/>
      <c r="H258" s="144"/>
      <c r="I258" s="144"/>
      <c r="J258" s="144"/>
      <c r="K258" s="144"/>
      <c r="L258" s="144"/>
      <c r="M258" s="144"/>
      <c r="N258" s="144"/>
      <c r="O258" s="144"/>
      <c r="P258" s="144"/>
      <c r="Q258" s="144"/>
      <c r="R258" s="144"/>
      <c r="S258" s="144"/>
      <c r="T258" s="144"/>
      <c r="U258" s="144"/>
      <c r="V258" s="144"/>
      <c r="W258" s="144"/>
      <c r="X258" s="144"/>
      <c r="Y258" s="144"/>
      <c r="Z258" s="144"/>
      <c r="AA258" s="144"/>
      <c r="AB258" s="144"/>
      <c r="AC258" s="175"/>
      <c r="AD258" s="175"/>
      <c r="AE258" s="175"/>
      <c r="AF258" s="175"/>
      <c r="AG258" s="142"/>
      <c r="AH258" s="143"/>
      <c r="AI258" s="143"/>
      <c r="AJ258" s="143"/>
      <c r="AK258" s="143"/>
      <c r="AL258" s="143"/>
      <c r="AM258" s="143"/>
      <c r="AN258" s="143"/>
      <c r="AO258" s="143"/>
      <c r="BR258" s="133"/>
      <c r="BS258" s="133"/>
      <c r="BT258" s="133"/>
      <c r="BU258" s="133"/>
      <c r="BV258" s="133"/>
      <c r="BW258" s="133"/>
      <c r="BX258" s="133"/>
    </row>
    <row r="259" spans="1:83" ht="12" customHeight="1" x14ac:dyDescent="0.15">
      <c r="A259" s="199"/>
      <c r="B259" s="199"/>
      <c r="C259" s="201"/>
      <c r="D259" s="202"/>
      <c r="E259" s="203"/>
      <c r="F259" s="203"/>
      <c r="G259" s="203"/>
      <c r="H259" s="203"/>
      <c r="I259" s="203"/>
      <c r="J259" s="203"/>
      <c r="K259" s="203"/>
      <c r="L259" s="203"/>
      <c r="M259" s="203"/>
      <c r="N259" s="203"/>
      <c r="O259" s="203"/>
      <c r="P259" s="203"/>
      <c r="Q259" s="203"/>
      <c r="R259" s="203"/>
      <c r="S259" s="203"/>
      <c r="T259" s="203"/>
      <c r="U259" s="203"/>
      <c r="V259" s="203"/>
      <c r="W259" s="203"/>
      <c r="X259" s="203"/>
      <c r="Y259" s="203"/>
      <c r="Z259" s="203"/>
      <c r="AA259" s="203"/>
      <c r="AB259" s="203"/>
      <c r="AC259" s="204"/>
      <c r="AD259" s="204"/>
      <c r="AE259" s="204"/>
      <c r="AF259" s="204"/>
      <c r="AG259" s="205"/>
      <c r="AH259" s="206"/>
      <c r="AI259" s="206"/>
      <c r="AJ259" s="206"/>
      <c r="AK259" s="206"/>
      <c r="AL259" s="206"/>
      <c r="AM259" s="206"/>
      <c r="AN259" s="206"/>
      <c r="AO259" s="206"/>
      <c r="AP259" s="199"/>
      <c r="AQ259" s="199"/>
      <c r="AR259" s="199"/>
      <c r="AS259" s="199"/>
      <c r="AT259" s="199"/>
      <c r="AU259" s="199"/>
      <c r="BR259" s="133"/>
      <c r="BS259" s="133"/>
      <c r="BT259" s="133"/>
      <c r="BU259" s="133"/>
      <c r="BV259" s="133"/>
      <c r="BW259" s="133"/>
      <c r="BX259" s="133"/>
    </row>
    <row r="260" spans="1:83" ht="12" customHeight="1" x14ac:dyDescent="0.15">
      <c r="M260" s="177"/>
      <c r="N260" s="177"/>
      <c r="O260" s="177"/>
      <c r="P260" s="177"/>
      <c r="Q260" s="177"/>
      <c r="R260" s="177"/>
      <c r="S260" s="177"/>
      <c r="T260" s="177"/>
      <c r="U260" s="177"/>
      <c r="V260" s="152"/>
      <c r="X260" s="177"/>
      <c r="Y260" s="177"/>
      <c r="Z260" s="177"/>
      <c r="AA260" s="177"/>
      <c r="AB260" s="177"/>
      <c r="AC260" s="177"/>
      <c r="AD260" s="177"/>
      <c r="AE260" s="177"/>
      <c r="AF260" s="177"/>
      <c r="AG260" s="177"/>
      <c r="AH260" s="177"/>
      <c r="BC260" s="136"/>
      <c r="BD260" s="136"/>
      <c r="BR260" s="133"/>
      <c r="BS260" s="133"/>
      <c r="BT260" s="133"/>
      <c r="BU260" s="133"/>
      <c r="BV260" s="133"/>
      <c r="BW260" s="147"/>
      <c r="BX260" s="133"/>
    </row>
    <row r="261" spans="1:83" ht="24" x14ac:dyDescent="0.25">
      <c r="C261" s="435" t="s">
        <v>179</v>
      </c>
      <c r="D261" s="435"/>
      <c r="E261" s="435"/>
      <c r="F261" s="435"/>
      <c r="G261" s="435"/>
      <c r="H261" s="435"/>
      <c r="I261" s="435"/>
      <c r="J261" s="435"/>
      <c r="K261" s="435"/>
      <c r="L261" s="177" t="s">
        <v>148</v>
      </c>
      <c r="M261" s="216"/>
      <c r="N261" s="216"/>
      <c r="O261" s="216"/>
      <c r="P261" s="216"/>
      <c r="Q261" s="216"/>
      <c r="R261" s="216"/>
      <c r="S261" s="216"/>
      <c r="T261" s="216"/>
      <c r="U261" s="216"/>
      <c r="V261" s="216"/>
      <c r="W261" s="216"/>
      <c r="X261" s="151"/>
      <c r="Y261" s="177" t="s">
        <v>147</v>
      </c>
      <c r="Z261" s="177"/>
      <c r="AA261" s="177"/>
      <c r="AB261" s="177"/>
      <c r="AC261" s="177"/>
      <c r="AD261" s="177"/>
      <c r="AE261" s="177"/>
      <c r="AF261" s="177"/>
      <c r="AG261" s="177"/>
      <c r="AH261" s="177"/>
      <c r="AI261" s="177"/>
      <c r="AJ261" s="177"/>
      <c r="AK261" s="177"/>
      <c r="AL261" s="177" t="s">
        <v>209</v>
      </c>
      <c r="AM261" s="177"/>
      <c r="AN261" s="177"/>
      <c r="AO261" s="177"/>
      <c r="AP261" s="177"/>
      <c r="AQ261" s="177"/>
      <c r="AR261" s="177"/>
      <c r="AS261" s="177"/>
      <c r="AT261" s="177"/>
      <c r="AU261" s="177"/>
      <c r="AV261" s="177"/>
      <c r="AW261" s="177"/>
      <c r="BR261" s="133"/>
      <c r="BS261" s="133"/>
      <c r="BT261" s="133"/>
      <c r="BU261" s="133"/>
      <c r="BV261" s="133"/>
      <c r="BW261" s="133"/>
      <c r="BX261" s="133"/>
      <c r="CA261" s="147"/>
    </row>
    <row r="262" spans="1:83" ht="15.95" customHeight="1" x14ac:dyDescent="0.15">
      <c r="C262" s="435"/>
      <c r="D262" s="435"/>
      <c r="E262" s="435"/>
      <c r="F262" s="435"/>
      <c r="G262" s="435"/>
      <c r="H262" s="435"/>
      <c r="I262" s="435"/>
      <c r="J262" s="435"/>
      <c r="K262" s="435"/>
      <c r="L262" s="351" t="str">
        <f>C276</f>
        <v>井川あはね</v>
      </c>
      <c r="M262" s="345"/>
      <c r="N262" s="345"/>
      <c r="O262" s="345"/>
      <c r="P262" s="345"/>
      <c r="Q262" s="345"/>
      <c r="R262" s="344" t="str">
        <f>D276</f>
        <v>土居高校</v>
      </c>
      <c r="S262" s="345"/>
      <c r="T262" s="345"/>
      <c r="U262" s="345"/>
      <c r="V262" s="345"/>
      <c r="W262" s="346"/>
      <c r="X262" s="218"/>
      <c r="Y262" s="351" t="str">
        <f>C285</f>
        <v>猪川京子</v>
      </c>
      <c r="Z262" s="345"/>
      <c r="AA262" s="345"/>
      <c r="AB262" s="345"/>
      <c r="AC262" s="345"/>
      <c r="AD262" s="345"/>
      <c r="AE262" s="344" t="str">
        <f>D285</f>
        <v>今井教室</v>
      </c>
      <c r="AF262" s="345"/>
      <c r="AG262" s="345"/>
      <c r="AH262" s="345"/>
      <c r="AI262" s="345"/>
      <c r="AJ262" s="346"/>
      <c r="AK262" s="339"/>
      <c r="AL262" s="351" t="str">
        <f>C270</f>
        <v>内田琴羽</v>
      </c>
      <c r="AM262" s="345"/>
      <c r="AN262" s="345"/>
      <c r="AO262" s="345"/>
      <c r="AP262" s="345"/>
      <c r="AQ262" s="345"/>
      <c r="AR262" s="344" t="str">
        <f>D270</f>
        <v>新宮中学校</v>
      </c>
      <c r="AS262" s="345"/>
      <c r="AT262" s="345"/>
      <c r="AU262" s="345"/>
      <c r="AV262" s="345"/>
      <c r="AW262" s="346"/>
      <c r="BR262" s="133"/>
      <c r="BS262" s="133"/>
      <c r="BT262" s="133"/>
      <c r="BU262" s="133"/>
      <c r="BV262" s="133"/>
      <c r="BW262" s="133"/>
      <c r="BX262" s="133"/>
      <c r="CA262" s="147"/>
    </row>
    <row r="263" spans="1:83" ht="15.95" customHeight="1" x14ac:dyDescent="0.15">
      <c r="C263" s="435"/>
      <c r="D263" s="435"/>
      <c r="E263" s="435"/>
      <c r="F263" s="435"/>
      <c r="G263" s="435"/>
      <c r="H263" s="435"/>
      <c r="I263" s="435"/>
      <c r="J263" s="435"/>
      <c r="K263" s="435"/>
      <c r="L263" s="347" t="str">
        <f>C277</f>
        <v>井川虹七</v>
      </c>
      <c r="M263" s="348"/>
      <c r="N263" s="348"/>
      <c r="O263" s="348"/>
      <c r="P263" s="348"/>
      <c r="Q263" s="348"/>
      <c r="R263" s="349" t="str">
        <f>D277</f>
        <v>土居高校</v>
      </c>
      <c r="S263" s="348"/>
      <c r="T263" s="348"/>
      <c r="U263" s="348"/>
      <c r="V263" s="348"/>
      <c r="W263" s="350"/>
      <c r="X263" s="218"/>
      <c r="Y263" s="347" t="str">
        <f>C286</f>
        <v>續木晶子</v>
      </c>
      <c r="Z263" s="348"/>
      <c r="AA263" s="348"/>
      <c r="AB263" s="348"/>
      <c r="AC263" s="348"/>
      <c r="AD263" s="348"/>
      <c r="AE263" s="349" t="str">
        <f>D286</f>
        <v>今井教室</v>
      </c>
      <c r="AF263" s="348"/>
      <c r="AG263" s="348"/>
      <c r="AH263" s="348"/>
      <c r="AI263" s="348"/>
      <c r="AJ263" s="350"/>
      <c r="AK263" s="149"/>
      <c r="AL263" s="347" t="str">
        <f>C271</f>
        <v>鈴木莉彩</v>
      </c>
      <c r="AM263" s="348"/>
      <c r="AN263" s="348"/>
      <c r="AO263" s="348"/>
      <c r="AP263" s="348"/>
      <c r="AQ263" s="348"/>
      <c r="AR263" s="349" t="str">
        <f>D270</f>
        <v>新宮中学校</v>
      </c>
      <c r="AS263" s="348"/>
      <c r="AT263" s="348"/>
      <c r="AU263" s="348"/>
      <c r="AV263" s="348"/>
      <c r="AW263" s="350"/>
      <c r="BR263" s="133"/>
      <c r="BS263" s="133"/>
      <c r="BT263" s="133"/>
      <c r="BU263" s="133"/>
      <c r="BV263" s="133"/>
      <c r="BW263" s="133"/>
      <c r="BX263" s="133"/>
      <c r="CA263" s="147"/>
    </row>
    <row r="264" spans="1:83" ht="15.75" customHeight="1" thickBot="1" x14ac:dyDescent="0.2">
      <c r="C264" s="200" t="s">
        <v>180</v>
      </c>
      <c r="D264" s="20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Z264" s="133"/>
      <c r="AA264" s="133"/>
      <c r="AB264" s="133"/>
      <c r="AC264" s="133"/>
      <c r="AD264" s="133"/>
      <c r="AE264" s="133"/>
      <c r="AF264" s="133"/>
      <c r="AL264" s="149"/>
      <c r="AM264" s="148"/>
      <c r="AN264" s="148"/>
      <c r="AO264" s="148"/>
      <c r="BR264" s="133"/>
      <c r="BS264" s="133"/>
      <c r="BT264" s="133"/>
      <c r="BU264" s="133"/>
      <c r="BV264" s="133"/>
      <c r="BW264" s="133"/>
      <c r="BX264" s="133"/>
      <c r="BZ264" s="147"/>
    </row>
    <row r="265" spans="1:83" ht="9.9499999999999993" customHeight="1" x14ac:dyDescent="0.15">
      <c r="C265" s="427" t="s">
        <v>179</v>
      </c>
      <c r="D265" s="428"/>
      <c r="E265" s="431" t="str">
        <f>C267</f>
        <v>橋本万佑</v>
      </c>
      <c r="F265" s="393"/>
      <c r="G265" s="393"/>
      <c r="H265" s="394"/>
      <c r="I265" s="392" t="str">
        <f>C270</f>
        <v>内田琴羽</v>
      </c>
      <c r="J265" s="393"/>
      <c r="K265" s="393"/>
      <c r="L265" s="394"/>
      <c r="M265" s="392" t="str">
        <f>C273</f>
        <v>猪川ももか</v>
      </c>
      <c r="N265" s="393"/>
      <c r="O265" s="393"/>
      <c r="P265" s="394"/>
      <c r="Q265" s="392" t="str">
        <f>C276</f>
        <v>井川あはね</v>
      </c>
      <c r="R265" s="393"/>
      <c r="S265" s="393"/>
      <c r="T265" s="394"/>
      <c r="U265" s="432" t="str">
        <f>C279</f>
        <v>山下優依</v>
      </c>
      <c r="V265" s="433"/>
      <c r="W265" s="433"/>
      <c r="X265" s="434"/>
      <c r="Y265" s="392" t="str">
        <f>C282</f>
        <v>池内一優</v>
      </c>
      <c r="Z265" s="393"/>
      <c r="AA265" s="393"/>
      <c r="AB265" s="394"/>
      <c r="AC265" s="392" t="str">
        <f>C285</f>
        <v>猪川京子</v>
      </c>
      <c r="AD265" s="393"/>
      <c r="AE265" s="393"/>
      <c r="AF265" s="394"/>
      <c r="AG265" s="395" t="s">
        <v>1</v>
      </c>
      <c r="AH265" s="396"/>
      <c r="AI265" s="396"/>
      <c r="AJ265" s="397"/>
      <c r="AK265" s="7"/>
      <c r="AL265" s="357" t="s">
        <v>3</v>
      </c>
      <c r="AM265" s="358"/>
      <c r="AN265" s="359" t="s">
        <v>4</v>
      </c>
      <c r="AO265" s="360"/>
      <c r="AP265" s="361"/>
      <c r="AQ265" s="59" t="s">
        <v>5</v>
      </c>
      <c r="AR265" s="58"/>
      <c r="AS265" s="57"/>
      <c r="BR265" s="133"/>
      <c r="BS265" s="133"/>
      <c r="BT265" s="133"/>
      <c r="BU265" s="133"/>
      <c r="BV265" s="133"/>
      <c r="BW265" s="133"/>
      <c r="BX265" s="133"/>
    </row>
    <row r="266" spans="1:83" ht="9.9499999999999993" customHeight="1" thickBot="1" x14ac:dyDescent="0.2">
      <c r="C266" s="429"/>
      <c r="D266" s="430"/>
      <c r="E266" s="423" t="str">
        <f>C268</f>
        <v>安岡虹音</v>
      </c>
      <c r="F266" s="424"/>
      <c r="G266" s="424"/>
      <c r="H266" s="425"/>
      <c r="I266" s="426" t="str">
        <f>C271</f>
        <v>鈴木莉彩</v>
      </c>
      <c r="J266" s="424"/>
      <c r="K266" s="424"/>
      <c r="L266" s="425"/>
      <c r="M266" s="426" t="str">
        <f>C274</f>
        <v>續木友葵</v>
      </c>
      <c r="N266" s="424"/>
      <c r="O266" s="424"/>
      <c r="P266" s="425"/>
      <c r="Q266" s="426" t="str">
        <f>C277</f>
        <v>井川虹七</v>
      </c>
      <c r="R266" s="424"/>
      <c r="S266" s="424"/>
      <c r="T266" s="425"/>
      <c r="U266" s="426" t="str">
        <f>C280</f>
        <v>藤田夢那</v>
      </c>
      <c r="V266" s="424"/>
      <c r="W266" s="424"/>
      <c r="X266" s="425"/>
      <c r="Y266" s="426" t="str">
        <f>C283</f>
        <v>松尾海里</v>
      </c>
      <c r="Z266" s="424"/>
      <c r="AA266" s="424"/>
      <c r="AB266" s="425"/>
      <c r="AC266" s="426" t="str">
        <f>C286</f>
        <v>續木晶子</v>
      </c>
      <c r="AD266" s="424"/>
      <c r="AE266" s="424"/>
      <c r="AF266" s="425"/>
      <c r="AG266" s="389" t="s">
        <v>2</v>
      </c>
      <c r="AH266" s="390"/>
      <c r="AI266" s="390"/>
      <c r="AJ266" s="391"/>
      <c r="AK266" s="7"/>
      <c r="AL266" s="179" t="s">
        <v>6</v>
      </c>
      <c r="AM266" s="56" t="s">
        <v>7</v>
      </c>
      <c r="AN266" s="179" t="s">
        <v>22</v>
      </c>
      <c r="AO266" s="180" t="s">
        <v>8</v>
      </c>
      <c r="AP266" s="181" t="s">
        <v>9</v>
      </c>
      <c r="AQ266" s="180" t="s">
        <v>22</v>
      </c>
      <c r="AR266" s="180" t="s">
        <v>8</v>
      </c>
      <c r="AS266" s="181" t="s">
        <v>9</v>
      </c>
      <c r="BR266" s="133"/>
      <c r="BS266" s="133"/>
      <c r="BT266" s="133"/>
      <c r="BU266" s="133"/>
      <c r="BV266" s="133"/>
      <c r="BW266" s="133"/>
      <c r="BX266" s="133"/>
    </row>
    <row r="267" spans="1:83" ht="9.9499999999999993" customHeight="1" x14ac:dyDescent="0.15">
      <c r="C267" s="313" t="s">
        <v>69</v>
      </c>
      <c r="D267" s="314" t="s">
        <v>51</v>
      </c>
      <c r="E267" s="418"/>
      <c r="F267" s="419"/>
      <c r="G267" s="419"/>
      <c r="H267" s="420"/>
      <c r="I267" s="36">
        <v>11</v>
      </c>
      <c r="J267" s="22" t="str">
        <f>IF(I267="","","-")</f>
        <v>-</v>
      </c>
      <c r="K267" s="55">
        <v>15</v>
      </c>
      <c r="L267" s="362" t="str">
        <f>IF(I267&lt;&gt;"",IF(I267&gt;K267,IF(I268&gt;K268,"○",IF(I269&gt;K269,"○","×")),IF(I268&gt;K268,IF(I269&gt;K269,"○","×"),"×")),"")</f>
        <v>×</v>
      </c>
      <c r="M267" s="36">
        <v>10</v>
      </c>
      <c r="N267" s="54" t="str">
        <f t="shared" ref="N267:N272" si="46">IF(M267="","","-")</f>
        <v>-</v>
      </c>
      <c r="O267" s="53">
        <v>15</v>
      </c>
      <c r="P267" s="362" t="str">
        <f>IF(M267&lt;&gt;"",IF(M267&gt;O267,IF(M268&gt;O268,"○",IF(M269&gt;O269,"○","×")),IF(M268&gt;O268,IF(M269&gt;O269,"○","×"),"×")),"")</f>
        <v>×</v>
      </c>
      <c r="Q267" s="36">
        <v>9</v>
      </c>
      <c r="R267" s="54" t="str">
        <f t="shared" ref="R267:R275" si="47">IF(Q267="","","-")</f>
        <v>-</v>
      </c>
      <c r="S267" s="53">
        <v>15</v>
      </c>
      <c r="T267" s="362" t="str">
        <f>IF(Q267&lt;&gt;"",IF(Q267&gt;S267,IF(Q268&gt;S268,"○",IF(Q269&gt;S269,"○","×")),IF(Q268&gt;S268,IF(Q269&gt;S269,"○","×"),"×")),"")</f>
        <v>×</v>
      </c>
      <c r="U267" s="36">
        <v>15</v>
      </c>
      <c r="V267" s="54" t="str">
        <f t="shared" ref="V267:V278" si="48">IF(U267="","","-")</f>
        <v>-</v>
      </c>
      <c r="W267" s="53">
        <v>12</v>
      </c>
      <c r="X267" s="362" t="str">
        <f>IF(U267&lt;&gt;"",IF(U267&gt;W267,IF(U268&gt;W268,"○",IF(U269&gt;W269,"○","×")),IF(U268&gt;W268,IF(U269&gt;W269,"○","×"),"×")),"")</f>
        <v>○</v>
      </c>
      <c r="Y267" s="36">
        <v>17</v>
      </c>
      <c r="Z267" s="54" t="str">
        <f t="shared" ref="Z267:Z281" si="49">IF(Y267="","","-")</f>
        <v>-</v>
      </c>
      <c r="AA267" s="53">
        <v>19</v>
      </c>
      <c r="AB267" s="362" t="str">
        <f>IF(Y267&lt;&gt;"",IF(Y267&gt;AA267,IF(Y268&gt;AA268,"○",IF(Y269&gt;AA269,"○","×")),IF(Y268&gt;AA268,IF(Y269&gt;AA269,"○","×"),"×")),"")</f>
        <v>×</v>
      </c>
      <c r="AC267" s="36">
        <v>7</v>
      </c>
      <c r="AD267" s="54" t="str">
        <f t="shared" ref="AD267:AD284" si="50">IF(AC267="","","-")</f>
        <v>-</v>
      </c>
      <c r="AE267" s="53">
        <v>15</v>
      </c>
      <c r="AF267" s="363" t="str">
        <f>IF(AC267&lt;&gt;"",IF(AC267&gt;AE267,IF(AC268&gt;AE268,"○",IF(AC269&gt;AE269,"○","×")),IF(AC268&gt;AE268,IF(AC269&gt;AE269,"○","×"),"×")),"")</f>
        <v>×</v>
      </c>
      <c r="AG267" s="383">
        <f>RANK(AU268,$AU$268:$AU$286)</f>
        <v>6</v>
      </c>
      <c r="AH267" s="384"/>
      <c r="AI267" s="384"/>
      <c r="AJ267" s="385"/>
      <c r="AK267" s="7"/>
      <c r="AL267" s="20"/>
      <c r="AM267" s="19"/>
      <c r="AN267" s="18"/>
      <c r="AO267" s="17"/>
      <c r="AP267" s="15"/>
      <c r="AQ267" s="16"/>
      <c r="AR267" s="16"/>
      <c r="AS267" s="15"/>
      <c r="BR267" s="133"/>
      <c r="BS267" s="133"/>
      <c r="BT267" s="133"/>
      <c r="BU267" s="133"/>
      <c r="BV267" s="133"/>
      <c r="BW267" s="133"/>
      <c r="BX267" s="133"/>
    </row>
    <row r="268" spans="1:83" ht="9.9499999999999993" customHeight="1" x14ac:dyDescent="0.15">
      <c r="C268" s="313" t="s">
        <v>68</v>
      </c>
      <c r="D268" s="314" t="s">
        <v>34</v>
      </c>
      <c r="E268" s="421"/>
      <c r="F268" s="408"/>
      <c r="G268" s="408"/>
      <c r="H268" s="409"/>
      <c r="I268" s="36">
        <v>9</v>
      </c>
      <c r="J268" s="22" t="str">
        <f>IF(I268="","","-")</f>
        <v>-</v>
      </c>
      <c r="K268" s="52">
        <v>15</v>
      </c>
      <c r="L268" s="352"/>
      <c r="M268" s="36">
        <v>10</v>
      </c>
      <c r="N268" s="22" t="str">
        <f t="shared" si="46"/>
        <v>-</v>
      </c>
      <c r="O268" s="35">
        <v>15</v>
      </c>
      <c r="P268" s="352"/>
      <c r="Q268" s="36">
        <v>4</v>
      </c>
      <c r="R268" s="22" t="str">
        <f t="shared" si="47"/>
        <v>-</v>
      </c>
      <c r="S268" s="35">
        <v>15</v>
      </c>
      <c r="T268" s="352"/>
      <c r="U268" s="36">
        <v>15</v>
      </c>
      <c r="V268" s="22" t="str">
        <f t="shared" si="48"/>
        <v>-</v>
      </c>
      <c r="W268" s="35">
        <v>11</v>
      </c>
      <c r="X268" s="352"/>
      <c r="Y268" s="36">
        <v>15</v>
      </c>
      <c r="Z268" s="22" t="str">
        <f t="shared" si="49"/>
        <v>-</v>
      </c>
      <c r="AA268" s="35">
        <v>13</v>
      </c>
      <c r="AB268" s="352"/>
      <c r="AC268" s="36">
        <v>7</v>
      </c>
      <c r="AD268" s="22" t="str">
        <f t="shared" si="50"/>
        <v>-</v>
      </c>
      <c r="AE268" s="35">
        <v>15</v>
      </c>
      <c r="AF268" s="355"/>
      <c r="AG268" s="386"/>
      <c r="AH268" s="387"/>
      <c r="AI268" s="387"/>
      <c r="AJ268" s="388"/>
      <c r="AK268" s="7"/>
      <c r="AL268" s="20">
        <f>COUNTIF(E267:AF269,"○")</f>
        <v>1</v>
      </c>
      <c r="AM268" s="19">
        <f>COUNTIF(E267:AF269,"×")</f>
        <v>5</v>
      </c>
      <c r="AN268" s="18">
        <f>(IF((E267&gt;G267),1,0))+(IF((E268&gt;G268),1,0))+(IF((E269&gt;G269),1,0))+(IF((I267&gt;K267),1,0))+(IF((I268&gt;K268),1,0))+(IF((I269&gt;K269),1,0))+(IF((M267&gt;O267),1,0))+(IF((M268&gt;O268),1,0))+(IF((M269&gt;O269),1,0))+(IF((Q267&gt;S267),1,0))+(IF((Q268&gt;S268),1,0))+(IF((Q269&gt;S269),1,0))+(IF((U267&gt;W267),1,0))+(IF((U268&gt;W268),1,0))+(IF((U269&gt;W269),1,0))+(IF((Y267&gt;AA267),1,0))+(IF((Y268&gt;AA268),1,0))+(IF((Y269&gt;AA269),1,0))+(IF((AC267&gt;AE267),1,0))+(IF((AC268&gt;AE268),1,0))+(IF((AC269&gt;AE269),1,0))</f>
        <v>3</v>
      </c>
      <c r="AO268" s="17">
        <f>(IF((E267&lt;G267),1,0))+(IF((E268&lt;G268),1,0))+(IF((E269&lt;G269),1,0))+(IF((I267&lt;K267),1,0))+(IF((I268&lt;K268),1,0))+(IF((I269&lt;K269),1,0))+(IF((M267&lt;O267),1,0))+(IF((M268&lt;O268),1,0))+(IF((M269&lt;O269),1,0))+(IF((Q267&lt;S267),1,0))+(IF((Q268&lt;S268),1,0))+(IF((Q269&lt;S269),1,0))+(IF((U267&lt;W267),1,0))+(IF((U268&lt;W268),1,0))+(IF((U269&lt;W269),1,0))+(IF((Y267&lt;AA267),1,0))+(IF((Y268&lt;AA268),1,0))+(IF((Y269&lt;AA269),1,0))+(IF((AC267&lt;AE267),1,0))+(IF((AC268&lt;AE268),1,0))+(IF((AC269&lt;AE269),1,0))</f>
        <v>10</v>
      </c>
      <c r="AP268" s="15">
        <f>AN268-AO268</f>
        <v>-7</v>
      </c>
      <c r="AQ268" s="16">
        <f>SUM(E267:E269,I267:I269,M267:M269,Q267:Q269,U267:U269,Y267:Y269,AC267:AC269)</f>
        <v>132</v>
      </c>
      <c r="AR268" s="16">
        <f>SUM(G267:G269,K267:K269,O267:O269,S267:S269,W267:W269,AA267:AA269,AE267:AE269)</f>
        <v>190</v>
      </c>
      <c r="AS268" s="15">
        <f>AQ268-AR268</f>
        <v>-58</v>
      </c>
      <c r="AU268" s="234">
        <f>(AL268-AM268)*1000+(AP268)*100+AS268</f>
        <v>-4758</v>
      </c>
      <c r="BR268" s="133"/>
      <c r="BS268" s="133"/>
      <c r="BT268" s="133"/>
      <c r="BU268" s="133"/>
      <c r="BV268" s="133"/>
      <c r="BW268" s="133"/>
      <c r="BX268" s="133"/>
    </row>
    <row r="269" spans="1:83" ht="9.9499999999999993" customHeight="1" thickBot="1" x14ac:dyDescent="0.2">
      <c r="C269" s="315"/>
      <c r="D269" s="316"/>
      <c r="E269" s="422"/>
      <c r="F269" s="415"/>
      <c r="G269" s="415"/>
      <c r="H269" s="416"/>
      <c r="I269" s="51"/>
      <c r="J269" s="22" t="str">
        <f>IF(I269="","","-")</f>
        <v/>
      </c>
      <c r="K269" s="43"/>
      <c r="L269" s="353"/>
      <c r="M269" s="45"/>
      <c r="N269" s="44" t="str">
        <f t="shared" si="46"/>
        <v/>
      </c>
      <c r="O269" s="43"/>
      <c r="P269" s="353"/>
      <c r="Q269" s="36"/>
      <c r="R269" s="22" t="str">
        <f t="shared" si="47"/>
        <v/>
      </c>
      <c r="S269" s="35"/>
      <c r="T269" s="353"/>
      <c r="U269" s="36"/>
      <c r="V269" s="22" t="str">
        <f t="shared" si="48"/>
        <v/>
      </c>
      <c r="W269" s="35"/>
      <c r="X269" s="352"/>
      <c r="Y269" s="36">
        <v>3</v>
      </c>
      <c r="Z269" s="22" t="str">
        <f t="shared" si="49"/>
        <v>-</v>
      </c>
      <c r="AA269" s="35">
        <v>15</v>
      </c>
      <c r="AB269" s="352"/>
      <c r="AC269" s="36"/>
      <c r="AD269" s="22" t="str">
        <f t="shared" si="50"/>
        <v/>
      </c>
      <c r="AE269" s="35"/>
      <c r="AF269" s="355"/>
      <c r="AG269" s="34">
        <f>AL268</f>
        <v>1</v>
      </c>
      <c r="AH269" s="33" t="s">
        <v>10</v>
      </c>
      <c r="AI269" s="33">
        <f>AM268</f>
        <v>5</v>
      </c>
      <c r="AJ269" s="32" t="s">
        <v>7</v>
      </c>
      <c r="AK269" s="7"/>
      <c r="AL269" s="20"/>
      <c r="AM269" s="19"/>
      <c r="AN269" s="18"/>
      <c r="AO269" s="17"/>
      <c r="AP269" s="15"/>
      <c r="AQ269" s="16"/>
      <c r="AR269" s="16"/>
      <c r="AS269" s="15"/>
      <c r="BR269" s="133"/>
      <c r="BS269" s="133"/>
      <c r="BT269" s="133"/>
      <c r="BU269" s="133"/>
      <c r="BV269" s="133"/>
      <c r="BW269" s="133"/>
      <c r="BX269" s="133"/>
    </row>
    <row r="270" spans="1:83" ht="9.9499999999999993" customHeight="1" x14ac:dyDescent="0.15">
      <c r="C270" s="313" t="s">
        <v>95</v>
      </c>
      <c r="D270" s="317" t="s">
        <v>94</v>
      </c>
      <c r="E270" s="50">
        <f>IF(K267="","",K267)</f>
        <v>15</v>
      </c>
      <c r="F270" s="22" t="str">
        <f t="shared" ref="F270:F287" si="51">IF(E270="","","-")</f>
        <v>-</v>
      </c>
      <c r="G270" s="21">
        <f>IF(I267="","",I267)</f>
        <v>11</v>
      </c>
      <c r="H270" s="401" t="str">
        <f>IF(L267="","",IF(L267="○","×",IF(L267="×","○")))</f>
        <v>○</v>
      </c>
      <c r="I270" s="404"/>
      <c r="J270" s="405"/>
      <c r="K270" s="405"/>
      <c r="L270" s="406"/>
      <c r="M270" s="49">
        <v>15</v>
      </c>
      <c r="N270" s="22" t="str">
        <f t="shared" si="46"/>
        <v>-</v>
      </c>
      <c r="O270" s="35">
        <v>12</v>
      </c>
      <c r="P270" s="364" t="str">
        <f>IF(M270&lt;&gt;"",IF(M270&gt;O270,IF(M271&gt;O271,"○",IF(M272&gt;O272,"○","×")),IF(M271&gt;O271,IF(M272&gt;O272,"○","×"),"×")),"")</f>
        <v>○</v>
      </c>
      <c r="Q270" s="41">
        <v>9</v>
      </c>
      <c r="R270" s="30" t="str">
        <f t="shared" si="47"/>
        <v>-</v>
      </c>
      <c r="S270" s="40">
        <v>15</v>
      </c>
      <c r="T270" s="364" t="str">
        <f>IF(Q270&lt;&gt;"",IF(Q270&gt;S270,IF(Q271&gt;S271,"○",IF(Q272&gt;S272,"○","×")),IF(Q271&gt;S271,IF(Q272&gt;S272,"○","×"),"×")),"")</f>
        <v>×</v>
      </c>
      <c r="U270" s="41">
        <v>15</v>
      </c>
      <c r="V270" s="30" t="str">
        <f t="shared" si="48"/>
        <v>-</v>
      </c>
      <c r="W270" s="40">
        <v>8</v>
      </c>
      <c r="X270" s="364" t="str">
        <f>IF(U270&lt;&gt;"",IF(U270&gt;W270,IF(U271&gt;W271,"○",IF(U272&gt;W272,"○","×")),IF(U271&gt;W271,IF(U272&gt;W272,"○","×"),"×")),"")</f>
        <v>○</v>
      </c>
      <c r="Y270" s="41">
        <v>13</v>
      </c>
      <c r="Z270" s="30" t="str">
        <f t="shared" si="49"/>
        <v>-</v>
      </c>
      <c r="AA270" s="40">
        <v>15</v>
      </c>
      <c r="AB270" s="364" t="str">
        <f>IF(Y270&lt;&gt;"",IF(Y270&gt;AA270,IF(Y271&gt;AA271,"○",IF(Y272&gt;AA272,"○","×")),IF(Y271&gt;AA271,IF(Y272&gt;AA272,"○","×"),"×")),"")</f>
        <v>×</v>
      </c>
      <c r="AC270" s="41">
        <v>15</v>
      </c>
      <c r="AD270" s="30" t="str">
        <f t="shared" si="50"/>
        <v>-</v>
      </c>
      <c r="AE270" s="40">
        <v>9</v>
      </c>
      <c r="AF270" s="354" t="str">
        <f>IF(AC270&lt;&gt;"",IF(AC270&gt;AE270,IF(AC271&gt;AE271,"○",IF(AC272&gt;AE272,"○","×")),IF(AC271&gt;AE271,IF(AC272&gt;AE272,"○","×"),"×")),"")</f>
        <v>○</v>
      </c>
      <c r="AG270" s="383">
        <f>RANK(AU271,$AU$268:$AU$286)</f>
        <v>3</v>
      </c>
      <c r="AH270" s="384"/>
      <c r="AI270" s="384"/>
      <c r="AJ270" s="385"/>
      <c r="AK270" s="7"/>
      <c r="AL270" s="39"/>
      <c r="AM270" s="38"/>
      <c r="AN270" s="27"/>
      <c r="AO270" s="26"/>
      <c r="AP270" s="25"/>
      <c r="AQ270" s="37"/>
      <c r="AR270" s="37"/>
      <c r="AS270" s="25"/>
      <c r="BR270" s="133"/>
      <c r="BS270" s="133"/>
      <c r="BT270" s="133"/>
      <c r="BU270" s="133"/>
      <c r="BV270" s="133"/>
      <c r="BW270" s="133"/>
      <c r="BX270" s="133"/>
    </row>
    <row r="271" spans="1:83" ht="9.9499999999999993" customHeight="1" x14ac:dyDescent="0.15">
      <c r="C271" s="313" t="s">
        <v>93</v>
      </c>
      <c r="D271" s="314" t="s">
        <v>132</v>
      </c>
      <c r="E271" s="24">
        <f>IF(K268="","",K268)</f>
        <v>15</v>
      </c>
      <c r="F271" s="22" t="str">
        <f t="shared" si="51"/>
        <v>-</v>
      </c>
      <c r="G271" s="21">
        <f>IF(I268="","",I268)</f>
        <v>9</v>
      </c>
      <c r="H271" s="402" t="str">
        <f>IF(J268="","",J268)</f>
        <v>-</v>
      </c>
      <c r="I271" s="407"/>
      <c r="J271" s="408"/>
      <c r="K271" s="408"/>
      <c r="L271" s="409"/>
      <c r="M271" s="49">
        <v>15</v>
      </c>
      <c r="N271" s="22" t="str">
        <f t="shared" si="46"/>
        <v>-</v>
      </c>
      <c r="O271" s="35">
        <v>11</v>
      </c>
      <c r="P271" s="352"/>
      <c r="Q271" s="36">
        <v>5</v>
      </c>
      <c r="R271" s="22" t="str">
        <f t="shared" si="47"/>
        <v>-</v>
      </c>
      <c r="S271" s="35">
        <v>15</v>
      </c>
      <c r="T271" s="352"/>
      <c r="U271" s="36">
        <v>15</v>
      </c>
      <c r="V271" s="22" t="str">
        <f t="shared" si="48"/>
        <v>-</v>
      </c>
      <c r="W271" s="35">
        <v>4</v>
      </c>
      <c r="X271" s="352"/>
      <c r="Y271" s="36">
        <v>9</v>
      </c>
      <c r="Z271" s="22" t="str">
        <f t="shared" si="49"/>
        <v>-</v>
      </c>
      <c r="AA271" s="35">
        <v>15</v>
      </c>
      <c r="AB271" s="352"/>
      <c r="AC271" s="36">
        <v>15</v>
      </c>
      <c r="AD271" s="22" t="str">
        <f t="shared" si="50"/>
        <v>-</v>
      </c>
      <c r="AE271" s="35">
        <v>12</v>
      </c>
      <c r="AF271" s="355"/>
      <c r="AG271" s="386"/>
      <c r="AH271" s="387"/>
      <c r="AI271" s="387"/>
      <c r="AJ271" s="388"/>
      <c r="AK271" s="7"/>
      <c r="AL271" s="20">
        <f>COUNTIF(E270:AF272,"○")</f>
        <v>4</v>
      </c>
      <c r="AM271" s="19">
        <f>COUNTIF(E270:AF272,"×")</f>
        <v>2</v>
      </c>
      <c r="AN271" s="18">
        <f>(IF((E270&gt;G270),1,0))+(IF((E271&gt;G271),1,0))+(IF((E272&gt;G272),1,0))+(IF((I270&gt;K270),1,0))+(IF((I271&gt;K271),1,0))+(IF((I272&gt;K272),1,0))+(IF((M270&gt;O270),1,0))+(IF((M271&gt;O271),1,0))+(IF((M272&gt;O272),1,0))+(IF((Q270&gt;S270),1,0))+(IF((Q271&gt;S271),1,0))+(IF((Q272&gt;S272),1,0))+(IF((U270&gt;W270),1,0))+(IF((U271&gt;W271),1,0))+(IF((U272&gt;W272),1,0))+(IF((Y270&gt;AA270),1,0))+(IF((Y271&gt;AA271),1,0))+(IF((Y272&gt;AA272),1,0))+(IF((AC270&gt;AE270),1,0))+(IF((AC271&gt;AE271),1,0))+(IF((AC272&gt;AE272),1,0))</f>
        <v>8</v>
      </c>
      <c r="AO271" s="17">
        <f>(IF((E270&lt;G270),1,0))+(IF((E271&lt;G271),1,0))+(IF((E272&lt;G272),1,0))+(IF((I270&lt;K270),1,0))+(IF((I271&lt;K271),1,0))+(IF((I272&lt;K272),1,0))+(IF((M270&lt;O270),1,0))+(IF((M271&lt;O271),1,0))+(IF((M272&lt;O272),1,0))+(IF((Q270&lt;S270),1,0))+(IF((Q271&lt;S271),1,0))+(IF((Q272&lt;S272),1,0))+(IF((U270&lt;W270),1,0))+(IF((U271&lt;W271),1,0))+(IF((U272&lt;W272),1,0))+(IF((Y270&lt;AA270),1,0))+(IF((Y271&lt;AA271),1,0))+(IF((Y272&lt;AA272),1,0))+(IF((AC270&lt;AE270),1,0))+(IF((AC271&lt;AE271),1,0))+(IF((AC272&lt;AE272),1,0))</f>
        <v>4</v>
      </c>
      <c r="AP271" s="15">
        <f>AN271-AO271</f>
        <v>4</v>
      </c>
      <c r="AQ271" s="16">
        <f>SUM(E270:E272,I270:I272,M270:M272,Q270:Q272,U270:U272,Y270:Y272,AC270:AC272)</f>
        <v>156</v>
      </c>
      <c r="AR271" s="16">
        <f>SUM(G270:G272,K270:K272,O270:O272,S270:S272,W270:W272,AA270:AA272,AE270:AE272)</f>
        <v>136</v>
      </c>
      <c r="AS271" s="15">
        <f>AQ271-AR271</f>
        <v>20</v>
      </c>
      <c r="AU271" s="234">
        <f>(AL271-AM271)*1000+(AP271)*100+AS271</f>
        <v>2420</v>
      </c>
      <c r="BR271" s="133"/>
      <c r="BS271" s="133"/>
      <c r="BT271" s="133"/>
      <c r="BU271" s="133"/>
      <c r="BV271" s="133"/>
      <c r="BW271" s="133"/>
      <c r="BX271" s="133"/>
    </row>
    <row r="272" spans="1:83" ht="9.9499999999999993" customHeight="1" thickBot="1" x14ac:dyDescent="0.2">
      <c r="C272" s="315"/>
      <c r="D272" s="318"/>
      <c r="E272" s="42" t="str">
        <f>IF(K269="","",K269)</f>
        <v/>
      </c>
      <c r="F272" s="22" t="str">
        <f t="shared" si="51"/>
        <v/>
      </c>
      <c r="G272" s="48" t="str">
        <f>IF(I269="","",I269)</f>
        <v/>
      </c>
      <c r="H272" s="413" t="str">
        <f>IF(J269="","",J269)</f>
        <v/>
      </c>
      <c r="I272" s="414"/>
      <c r="J272" s="415"/>
      <c r="K272" s="415"/>
      <c r="L272" s="416"/>
      <c r="M272" s="47"/>
      <c r="N272" s="22" t="str">
        <f t="shared" si="46"/>
        <v/>
      </c>
      <c r="O272" s="46"/>
      <c r="P272" s="353"/>
      <c r="Q272" s="45"/>
      <c r="R272" s="44" t="str">
        <f t="shared" si="47"/>
        <v/>
      </c>
      <c r="S272" s="43"/>
      <c r="T272" s="353"/>
      <c r="U272" s="45"/>
      <c r="V272" s="44" t="str">
        <f t="shared" si="48"/>
        <v/>
      </c>
      <c r="W272" s="43"/>
      <c r="X272" s="353"/>
      <c r="Y272" s="45"/>
      <c r="Z272" s="44" t="str">
        <f t="shared" si="49"/>
        <v/>
      </c>
      <c r="AA272" s="43"/>
      <c r="AB272" s="353"/>
      <c r="AC272" s="45"/>
      <c r="AD272" s="44" t="str">
        <f t="shared" si="50"/>
        <v/>
      </c>
      <c r="AE272" s="43"/>
      <c r="AF272" s="356"/>
      <c r="AG272" s="34">
        <f>AL271</f>
        <v>4</v>
      </c>
      <c r="AH272" s="33" t="s">
        <v>10</v>
      </c>
      <c r="AI272" s="33">
        <f>AM271</f>
        <v>2</v>
      </c>
      <c r="AJ272" s="32" t="s">
        <v>7</v>
      </c>
      <c r="AK272" s="7"/>
      <c r="AL272" s="6"/>
      <c r="AM272" s="5"/>
      <c r="AN272" s="4"/>
      <c r="AO272" s="3"/>
      <c r="AP272" s="1"/>
      <c r="AQ272" s="2"/>
      <c r="AR272" s="2"/>
      <c r="AS272" s="1"/>
      <c r="BR272" s="133"/>
      <c r="BS272" s="133"/>
      <c r="BT272" s="133"/>
      <c r="BU272" s="133"/>
      <c r="BV272" s="133"/>
      <c r="BW272" s="133"/>
      <c r="BX272" s="133"/>
    </row>
    <row r="273" spans="3:76" ht="9.9499999999999993" customHeight="1" x14ac:dyDescent="0.15">
      <c r="C273" s="319" t="s">
        <v>71</v>
      </c>
      <c r="D273" s="314" t="s">
        <v>51</v>
      </c>
      <c r="E273" s="24">
        <f>IF(O267="","",O267)</f>
        <v>15</v>
      </c>
      <c r="F273" s="30" t="str">
        <f t="shared" si="51"/>
        <v>-</v>
      </c>
      <c r="G273" s="21">
        <f>IF(M267="","",M267)</f>
        <v>10</v>
      </c>
      <c r="H273" s="401" t="str">
        <f>IF(P267="","",IF(P267="○","×",IF(P267="×","○")))</f>
        <v>○</v>
      </c>
      <c r="I273" s="23">
        <f>IF(O270="","",O270)</f>
        <v>12</v>
      </c>
      <c r="J273" s="22" t="str">
        <f t="shared" ref="J273:J287" si="52">IF(I273="","","-")</f>
        <v>-</v>
      </c>
      <c r="K273" s="21">
        <f>IF(M270="","",M270)</f>
        <v>15</v>
      </c>
      <c r="L273" s="401" t="str">
        <f>IF(P270="","",IF(P270="○","×",IF(P270="×","○")))</f>
        <v>×</v>
      </c>
      <c r="M273" s="404"/>
      <c r="N273" s="405"/>
      <c r="O273" s="405"/>
      <c r="P273" s="406"/>
      <c r="Q273" s="36">
        <v>12</v>
      </c>
      <c r="R273" s="22" t="str">
        <f t="shared" si="47"/>
        <v>-</v>
      </c>
      <c r="S273" s="35">
        <v>15</v>
      </c>
      <c r="T273" s="352" t="str">
        <f>IF(Q273&lt;&gt;"",IF(Q273&gt;S273,IF(Q274&gt;S274,"○",IF(Q275&gt;S275,"○","×")),IF(Q274&gt;S274,IF(Q275&gt;S275,"○","×"),"×")),"")</f>
        <v>×</v>
      </c>
      <c r="U273" s="36">
        <v>15</v>
      </c>
      <c r="V273" s="22" t="str">
        <f t="shared" si="48"/>
        <v>-</v>
      </c>
      <c r="W273" s="35">
        <v>11</v>
      </c>
      <c r="X273" s="352" t="str">
        <f>IF(U273&lt;&gt;"",IF(U273&gt;W273,IF(U274&gt;W274,"○",IF(U275&gt;W275,"○","×")),IF(U274&gt;W274,IF(U275&gt;W275,"○","×"),"×")),"")</f>
        <v>○</v>
      </c>
      <c r="Y273" s="36">
        <v>13</v>
      </c>
      <c r="Z273" s="22" t="str">
        <f t="shared" si="49"/>
        <v>-</v>
      </c>
      <c r="AA273" s="35">
        <v>15</v>
      </c>
      <c r="AB273" s="352" t="str">
        <f>IF(Y273&lt;&gt;"",IF(Y273&gt;AA273,IF(Y274&gt;AA274,"○",IF(Y275&gt;AA275,"○","×")),IF(Y274&gt;AA274,IF(Y275&gt;AA275,"○","×"),"×")),"")</f>
        <v>○</v>
      </c>
      <c r="AC273" s="36">
        <v>13</v>
      </c>
      <c r="AD273" s="22" t="str">
        <f t="shared" si="50"/>
        <v>-</v>
      </c>
      <c r="AE273" s="35">
        <v>15</v>
      </c>
      <c r="AF273" s="354" t="str">
        <f>IF(AC273&lt;&gt;"",IF(AC273&gt;AE273,IF(AC274&gt;AE274,"○",IF(AC275&gt;AE275,"○","×")),IF(AC274&gt;AE274,IF(AC275&gt;AE275,"○","×"),"×")),"")</f>
        <v>×</v>
      </c>
      <c r="AG273" s="383">
        <f>RANK(AU274,$AU$268:$AU$286)</f>
        <v>5</v>
      </c>
      <c r="AH273" s="384"/>
      <c r="AI273" s="384"/>
      <c r="AJ273" s="385"/>
      <c r="AK273" s="7"/>
      <c r="AL273" s="20"/>
      <c r="AM273" s="19"/>
      <c r="AN273" s="18"/>
      <c r="AO273" s="17"/>
      <c r="AP273" s="15"/>
      <c r="AQ273" s="16"/>
      <c r="AR273" s="16"/>
      <c r="AS273" s="15"/>
      <c r="BR273" s="133"/>
      <c r="BS273" s="133"/>
      <c r="BT273" s="133"/>
      <c r="BU273" s="133"/>
      <c r="BV273" s="133"/>
      <c r="BW273" s="133"/>
      <c r="BX273" s="133"/>
    </row>
    <row r="274" spans="3:76" ht="9.9499999999999993" customHeight="1" x14ac:dyDescent="0.15">
      <c r="C274" s="319" t="s">
        <v>70</v>
      </c>
      <c r="D274" s="314" t="s">
        <v>34</v>
      </c>
      <c r="E274" s="24">
        <f>IF(O268="","",O268)</f>
        <v>15</v>
      </c>
      <c r="F274" s="22" t="str">
        <f t="shared" si="51"/>
        <v>-</v>
      </c>
      <c r="G274" s="21">
        <f>IF(M268="","",M268)</f>
        <v>10</v>
      </c>
      <c r="H274" s="402" t="str">
        <f>IF(J271="","",J271)</f>
        <v/>
      </c>
      <c r="I274" s="23">
        <f>IF(O271="","",O271)</f>
        <v>11</v>
      </c>
      <c r="J274" s="22" t="str">
        <f t="shared" si="52"/>
        <v>-</v>
      </c>
      <c r="K274" s="21">
        <f>IF(M271="","",M271)</f>
        <v>15</v>
      </c>
      <c r="L274" s="402" t="str">
        <f>IF(N271="","",N271)</f>
        <v>-</v>
      </c>
      <c r="M274" s="407"/>
      <c r="N274" s="408"/>
      <c r="O274" s="408"/>
      <c r="P274" s="409"/>
      <c r="Q274" s="36">
        <v>12</v>
      </c>
      <c r="R274" s="22" t="str">
        <f t="shared" si="47"/>
        <v>-</v>
      </c>
      <c r="S274" s="35">
        <v>15</v>
      </c>
      <c r="T274" s="352"/>
      <c r="U274" s="36">
        <v>17</v>
      </c>
      <c r="V274" s="22" t="str">
        <f t="shared" si="48"/>
        <v>-</v>
      </c>
      <c r="W274" s="35">
        <v>15</v>
      </c>
      <c r="X274" s="352"/>
      <c r="Y274" s="36">
        <v>15</v>
      </c>
      <c r="Z274" s="22" t="str">
        <f t="shared" si="49"/>
        <v>-</v>
      </c>
      <c r="AA274" s="35">
        <v>9</v>
      </c>
      <c r="AB274" s="352"/>
      <c r="AC274" s="36">
        <v>15</v>
      </c>
      <c r="AD274" s="22" t="str">
        <f t="shared" si="50"/>
        <v>-</v>
      </c>
      <c r="AE274" s="35">
        <v>13</v>
      </c>
      <c r="AF274" s="355"/>
      <c r="AG274" s="386"/>
      <c r="AH274" s="387"/>
      <c r="AI274" s="387"/>
      <c r="AJ274" s="388"/>
      <c r="AK274" s="7"/>
      <c r="AL274" s="20">
        <f>COUNTIF(E273:AF275,"○")</f>
        <v>3</v>
      </c>
      <c r="AM274" s="19">
        <f>COUNTIF(E273:AF275,"×")</f>
        <v>3</v>
      </c>
      <c r="AN274" s="18">
        <f>(IF((E273&gt;G273),1,0))+(IF((E274&gt;G274),1,0))+(IF((E275&gt;G275),1,0))+(IF((I273&gt;K273),1,0))+(IF((I274&gt;K274),1,0))+(IF((I275&gt;K275),1,0))+(IF((M273&gt;O273),1,0))+(IF((M274&gt;O274),1,0))+(IF((M275&gt;O275),1,0))+(IF((Q273&gt;S273),1,0))+(IF((Q274&gt;S274),1,0))+(IF((Q275&gt;S275),1,0))+(IF((U273&gt;W273),1,0))+(IF((U274&gt;W274),1,0))+(IF((U275&gt;W275),1,0))+(IF((Y273&gt;AA273),1,0))+(IF((Y274&gt;AA274),1,0))+(IF((Y275&gt;AA275),1,0))+(IF((AC273&gt;AE273),1,0))+(IF((AC274&gt;AE274),1,0))+(IF((AC275&gt;AE275),1,0))</f>
        <v>7</v>
      </c>
      <c r="AO274" s="17">
        <f>(IF((E273&lt;G273),1,0))+(IF((E274&lt;G274),1,0))+(IF((E275&lt;G275),1,0))+(IF((I273&lt;K273),1,0))+(IF((I274&lt;K274),1,0))+(IF((I275&lt;K275),1,0))+(IF((M273&lt;O273),1,0))+(IF((M274&lt;O274),1,0))+(IF((M275&lt;O275),1,0))+(IF((Q273&lt;S273),1,0))+(IF((Q274&lt;S274),1,0))+(IF((Q275&lt;S275),1,0))+(IF((U273&lt;W273),1,0))+(IF((U274&lt;W274),1,0))+(IF((U275&lt;W275),1,0))+(IF((Y273&lt;AA273),1,0))+(IF((Y274&lt;AA274),1,0))+(IF((Y275&lt;AA275),1,0))+(IF((AC273&lt;AE273),1,0))+(IF((AC274&lt;AE274),1,0))+(IF((AC275&lt;AE275),1,0))</f>
        <v>7</v>
      </c>
      <c r="AP274" s="15">
        <f>AN274-AO274</f>
        <v>0</v>
      </c>
      <c r="AQ274" s="16">
        <f>SUM(E273:E275,I273:I275,M273:M275,Q273:Q275,U273:U275,Y273:Y275,AC273:AC275)</f>
        <v>189</v>
      </c>
      <c r="AR274" s="16">
        <f>SUM(G273:G275,K273:K275,O273:O275,S273:S275,W273:W275,AA273:AA275,AE273:AE275)</f>
        <v>186</v>
      </c>
      <c r="AS274" s="15">
        <f>AQ274-AR274</f>
        <v>3</v>
      </c>
      <c r="AU274" s="234">
        <f>(AL274-AM274)*1000+(AP274)*100+AS274</f>
        <v>3</v>
      </c>
      <c r="BR274" s="133"/>
      <c r="BS274" s="133"/>
      <c r="BT274" s="133"/>
      <c r="BU274" s="133"/>
      <c r="BV274" s="133"/>
      <c r="BW274" s="133"/>
      <c r="BX274" s="133"/>
    </row>
    <row r="275" spans="3:76" ht="9.9499999999999993" customHeight="1" thickBot="1" x14ac:dyDescent="0.2">
      <c r="C275" s="315"/>
      <c r="D275" s="316"/>
      <c r="E275" s="24" t="str">
        <f>IF(O269="","",O269)</f>
        <v/>
      </c>
      <c r="F275" s="22" t="str">
        <f t="shared" si="51"/>
        <v/>
      </c>
      <c r="G275" s="21" t="str">
        <f>IF(M269="","",M269)</f>
        <v/>
      </c>
      <c r="H275" s="402" t="str">
        <f>IF(J272="","",J272)</f>
        <v/>
      </c>
      <c r="I275" s="23" t="str">
        <f>IF(O272="","",O272)</f>
        <v/>
      </c>
      <c r="J275" s="22" t="str">
        <f t="shared" si="52"/>
        <v/>
      </c>
      <c r="K275" s="21" t="str">
        <f>IF(M272="","",M272)</f>
        <v/>
      </c>
      <c r="L275" s="402" t="str">
        <f>IF(N272="","",N272)</f>
        <v/>
      </c>
      <c r="M275" s="407"/>
      <c r="N275" s="408"/>
      <c r="O275" s="408"/>
      <c r="P275" s="409"/>
      <c r="Q275" s="36"/>
      <c r="R275" s="22" t="str">
        <f t="shared" si="47"/>
        <v/>
      </c>
      <c r="S275" s="35"/>
      <c r="T275" s="353"/>
      <c r="U275" s="36"/>
      <c r="V275" s="22" t="str">
        <f t="shared" si="48"/>
        <v/>
      </c>
      <c r="W275" s="35"/>
      <c r="X275" s="417"/>
      <c r="Y275" s="36">
        <v>15</v>
      </c>
      <c r="Z275" s="22" t="str">
        <f t="shared" si="49"/>
        <v>-</v>
      </c>
      <c r="AA275" s="35">
        <v>13</v>
      </c>
      <c r="AB275" s="352"/>
      <c r="AC275" s="36">
        <v>9</v>
      </c>
      <c r="AD275" s="22" t="str">
        <f t="shared" si="50"/>
        <v>-</v>
      </c>
      <c r="AE275" s="35">
        <v>15</v>
      </c>
      <c r="AF275" s="356"/>
      <c r="AG275" s="34">
        <f>AL274</f>
        <v>3</v>
      </c>
      <c r="AH275" s="33" t="s">
        <v>10</v>
      </c>
      <c r="AI275" s="33">
        <f>AM274</f>
        <v>3</v>
      </c>
      <c r="AJ275" s="32" t="s">
        <v>7</v>
      </c>
      <c r="AK275" s="7"/>
      <c r="AL275" s="20"/>
      <c r="AM275" s="19"/>
      <c r="AN275" s="18"/>
      <c r="AO275" s="17"/>
      <c r="AP275" s="15"/>
      <c r="AQ275" s="16"/>
      <c r="AR275" s="16"/>
      <c r="AS275" s="15"/>
      <c r="BR275" s="133"/>
      <c r="BS275" s="133"/>
      <c r="BT275" s="133"/>
      <c r="BU275" s="133"/>
      <c r="BV275" s="133"/>
      <c r="BW275" s="133"/>
      <c r="BX275" s="133"/>
    </row>
    <row r="276" spans="3:76" ht="9.9499999999999993" customHeight="1" x14ac:dyDescent="0.15">
      <c r="C276" s="304" t="s">
        <v>63</v>
      </c>
      <c r="D276" s="300" t="s">
        <v>211</v>
      </c>
      <c r="E276" s="28">
        <f>IF(S267="","",S267)</f>
        <v>15</v>
      </c>
      <c r="F276" s="30" t="str">
        <f t="shared" si="51"/>
        <v>-</v>
      </c>
      <c r="G276" s="29">
        <f>IF(Q267="","",Q267)</f>
        <v>9</v>
      </c>
      <c r="H276" s="398" t="str">
        <f>IF(T267="","",IF(T267="○","×",IF(T267="×","○")))</f>
        <v>○</v>
      </c>
      <c r="I276" s="31">
        <f>IF(S270="","",S270)</f>
        <v>15</v>
      </c>
      <c r="J276" s="30" t="str">
        <f t="shared" si="52"/>
        <v>-</v>
      </c>
      <c r="K276" s="29">
        <f>IF(Q270="","",Q270)</f>
        <v>9</v>
      </c>
      <c r="L276" s="401" t="str">
        <f>IF(T270="","",IF(T270="○","×",IF(T270="×","○")))</f>
        <v>○</v>
      </c>
      <c r="M276" s="29">
        <f>IF(S273="","",S273)</f>
        <v>15</v>
      </c>
      <c r="N276" s="30" t="str">
        <f t="shared" ref="N276:N287" si="53">IF(M276="","","-")</f>
        <v>-</v>
      </c>
      <c r="O276" s="29">
        <f>IF(Q273="","",Q273)</f>
        <v>12</v>
      </c>
      <c r="P276" s="401" t="str">
        <f>IF(T273="","",IF(T273="○","×",IF(T273="×","○")))</f>
        <v>○</v>
      </c>
      <c r="Q276" s="404"/>
      <c r="R276" s="405"/>
      <c r="S276" s="405"/>
      <c r="T276" s="406"/>
      <c r="U276" s="41">
        <v>15</v>
      </c>
      <c r="V276" s="30" t="str">
        <f t="shared" si="48"/>
        <v>-</v>
      </c>
      <c r="W276" s="40">
        <v>10</v>
      </c>
      <c r="X276" s="362" t="str">
        <f>IF(U276&lt;&gt;"",IF(U276&gt;W276,IF(U277&gt;W277,"○",IF(U278&gt;W278,"○","×")),IF(U277&gt;W277,IF(U278&gt;W278,"○","×"),"×")),"")</f>
        <v>○</v>
      </c>
      <c r="Y276" s="41">
        <v>15</v>
      </c>
      <c r="Z276" s="30" t="str">
        <f t="shared" si="49"/>
        <v>-</v>
      </c>
      <c r="AA276" s="40">
        <v>13</v>
      </c>
      <c r="AB276" s="364" t="str">
        <f>IF(Y276&lt;&gt;"",IF(Y276&gt;AA276,IF(Y277&gt;AA277,"○",IF(Y278&gt;AA278,"○","×")),IF(Y277&gt;AA277,IF(Y278&gt;AA278,"○","×"),"×")),"")</f>
        <v>○</v>
      </c>
      <c r="AC276" s="41">
        <v>14</v>
      </c>
      <c r="AD276" s="30" t="str">
        <f t="shared" si="50"/>
        <v>-</v>
      </c>
      <c r="AE276" s="40">
        <v>16</v>
      </c>
      <c r="AF276" s="354" t="str">
        <f>IF(AC276&lt;&gt;"",IF(AC276&gt;AE276,IF(AC277&gt;AE277,"○",IF(AC278&gt;AE278,"○","×")),IF(AC277&gt;AE277,IF(AC278&gt;AE278,"○","×"),"×")),"")</f>
        <v>×</v>
      </c>
      <c r="AG276" s="383">
        <f>RANK(AU277,$AU$268:$AU$286)</f>
        <v>1</v>
      </c>
      <c r="AH276" s="384"/>
      <c r="AI276" s="384"/>
      <c r="AJ276" s="385"/>
      <c r="AK276" s="7"/>
      <c r="AL276" s="39"/>
      <c r="AM276" s="38"/>
      <c r="AN276" s="27"/>
      <c r="AO276" s="26"/>
      <c r="AP276" s="25"/>
      <c r="AQ276" s="37"/>
      <c r="AR276" s="37"/>
      <c r="AS276" s="25"/>
      <c r="BR276" s="133"/>
      <c r="BS276" s="133"/>
      <c r="BT276" s="133"/>
      <c r="BU276" s="133"/>
      <c r="BV276" s="133"/>
      <c r="BW276" s="133"/>
      <c r="BX276" s="133"/>
    </row>
    <row r="277" spans="3:76" ht="9.9499999999999993" customHeight="1" x14ac:dyDescent="0.15">
      <c r="C277" s="304" t="s">
        <v>62</v>
      </c>
      <c r="D277" s="301" t="s">
        <v>212</v>
      </c>
      <c r="E277" s="24">
        <f>IF(S268="","",S268)</f>
        <v>15</v>
      </c>
      <c r="F277" s="22" t="str">
        <f t="shared" si="51"/>
        <v>-</v>
      </c>
      <c r="G277" s="21">
        <f>IF(Q268="","",Q268)</f>
        <v>4</v>
      </c>
      <c r="H277" s="399" t="str">
        <f>IF(J274="","",J274)</f>
        <v>-</v>
      </c>
      <c r="I277" s="23">
        <f>IF(S271="","",S271)</f>
        <v>15</v>
      </c>
      <c r="J277" s="22" t="str">
        <f t="shared" si="52"/>
        <v>-</v>
      </c>
      <c r="K277" s="21">
        <f>IF(Q271="","",Q271)</f>
        <v>5</v>
      </c>
      <c r="L277" s="402" t="str">
        <f>IF(N274="","",N274)</f>
        <v/>
      </c>
      <c r="M277" s="21">
        <f>IF(S274="","",S274)</f>
        <v>15</v>
      </c>
      <c r="N277" s="22" t="str">
        <f t="shared" si="53"/>
        <v>-</v>
      </c>
      <c r="O277" s="21">
        <f>IF(Q274="","",Q274)</f>
        <v>12</v>
      </c>
      <c r="P277" s="402" t="str">
        <f>IF(R274="","",R274)</f>
        <v>-</v>
      </c>
      <c r="Q277" s="407"/>
      <c r="R277" s="408"/>
      <c r="S277" s="408"/>
      <c r="T277" s="409"/>
      <c r="U277" s="36">
        <v>15</v>
      </c>
      <c r="V277" s="22" t="str">
        <f t="shared" si="48"/>
        <v>-</v>
      </c>
      <c r="W277" s="35">
        <v>7</v>
      </c>
      <c r="X277" s="352"/>
      <c r="Y277" s="36">
        <v>15</v>
      </c>
      <c r="Z277" s="22" t="str">
        <f t="shared" si="49"/>
        <v>-</v>
      </c>
      <c r="AA277" s="35">
        <v>8</v>
      </c>
      <c r="AB277" s="352"/>
      <c r="AC277" s="36">
        <v>14</v>
      </c>
      <c r="AD277" s="22" t="str">
        <f t="shared" si="50"/>
        <v>-</v>
      </c>
      <c r="AE277" s="35">
        <v>16</v>
      </c>
      <c r="AF277" s="355"/>
      <c r="AG277" s="386"/>
      <c r="AH277" s="387"/>
      <c r="AI277" s="387"/>
      <c r="AJ277" s="388"/>
      <c r="AK277" s="7"/>
      <c r="AL277" s="20">
        <f>COUNTIF(E276:AF278,"○")</f>
        <v>5</v>
      </c>
      <c r="AM277" s="19">
        <f>COUNTIF(E276:AF278,"×")</f>
        <v>1</v>
      </c>
      <c r="AN277" s="18">
        <f>(IF((E276&gt;G276),1,0))+(IF((E277&gt;G277),1,0))+(IF((E278&gt;G278),1,0))+(IF((I276&gt;K276),1,0))+(IF((I277&gt;K277),1,0))+(IF((I278&gt;K278),1,0))+(IF((M276&gt;O276),1,0))+(IF((M277&gt;O277),1,0))+(IF((M278&gt;O278),1,0))+(IF((Q276&gt;S276),1,0))+(IF((Q277&gt;S277),1,0))+(IF((Q278&gt;S278),1,0))+(IF((U276&gt;W276),1,0))+(IF((U277&gt;W277),1,0))+(IF((U278&gt;W278),1,0))+(IF((Y276&gt;AA276),1,0))+(IF((Y277&gt;AA277),1,0))+(IF((Y278&gt;AA278),1,0))+(IF((AC276&gt;AE276),1,0))+(IF((AC277&gt;AE277),1,0))+(IF((AC278&gt;AE278),1,0))</f>
        <v>10</v>
      </c>
      <c r="AO277" s="17">
        <f>(IF((E276&lt;G276),1,0))+(IF((E277&lt;G277),1,0))+(IF((E278&lt;G278),1,0))+(IF((I276&lt;K276),1,0))+(IF((I277&lt;K277),1,0))+(IF((I278&lt;K278),1,0))+(IF((M276&lt;O276),1,0))+(IF((M277&lt;O277),1,0))+(IF((M278&lt;O278),1,0))+(IF((Q276&lt;S276),1,0))+(IF((Q277&lt;S277),1,0))+(IF((Q278&lt;S278),1,0))+(IF((U276&lt;W276),1,0))+(IF((U277&lt;W277),1,0))+(IF((U278&lt;W278),1,0))+(IF((Y276&lt;AA276),1,0))+(IF((Y277&lt;AA277),1,0))+(IF((Y278&lt;AA278),1,0))+(IF((AC276&lt;AE276),1,0))+(IF((AC277&lt;AE277),1,0))+(IF((AC278&lt;AE278),1,0))</f>
        <v>2</v>
      </c>
      <c r="AP277" s="15">
        <f>AN277-AO277</f>
        <v>8</v>
      </c>
      <c r="AQ277" s="16">
        <f>SUM(E276:E278,I276:I278,M276:M278,Q276:Q278,U276:U278,Y276:Y278,AC276:AC278)</f>
        <v>178</v>
      </c>
      <c r="AR277" s="16">
        <f>SUM(G276:G278,K276:K278,O276:O278,S276:S278,W276:W278,AA276:AA278,AE276:AE278)</f>
        <v>121</v>
      </c>
      <c r="AS277" s="15">
        <f>AQ277-AR277</f>
        <v>57</v>
      </c>
      <c r="AU277" s="234">
        <f>(AL277-AM277)*1000+(AP277)*100+AS277</f>
        <v>4857</v>
      </c>
      <c r="BR277" s="133"/>
      <c r="BS277" s="133"/>
      <c r="BT277" s="133"/>
      <c r="BU277" s="133"/>
      <c r="BV277" s="133"/>
      <c r="BW277" s="133"/>
      <c r="BX277" s="133"/>
    </row>
    <row r="278" spans="3:76" ht="9.9499999999999993" customHeight="1" thickBot="1" x14ac:dyDescent="0.2">
      <c r="C278" s="319"/>
      <c r="D278" s="316"/>
      <c r="E278" s="24" t="str">
        <f>IF(S269="","",S269)</f>
        <v/>
      </c>
      <c r="F278" s="22" t="str">
        <f t="shared" si="51"/>
        <v/>
      </c>
      <c r="G278" s="21" t="str">
        <f>IF(Q269="","",Q269)</f>
        <v/>
      </c>
      <c r="H278" s="399" t="str">
        <f>IF(J275="","",J275)</f>
        <v/>
      </c>
      <c r="I278" s="23" t="str">
        <f>IF(S272="","",S272)</f>
        <v/>
      </c>
      <c r="J278" s="22" t="str">
        <f t="shared" si="52"/>
        <v/>
      </c>
      <c r="K278" s="21" t="str">
        <f>IF(Q272="","",Q272)</f>
        <v/>
      </c>
      <c r="L278" s="402" t="str">
        <f>IF(N275="","",N275)</f>
        <v/>
      </c>
      <c r="M278" s="21" t="str">
        <f>IF(S275="","",S275)</f>
        <v/>
      </c>
      <c r="N278" s="22" t="str">
        <f t="shared" si="53"/>
        <v/>
      </c>
      <c r="O278" s="21" t="str">
        <f>IF(Q275="","",Q275)</f>
        <v/>
      </c>
      <c r="P278" s="402" t="str">
        <f>IF(R275="","",R275)</f>
        <v/>
      </c>
      <c r="Q278" s="407"/>
      <c r="R278" s="408"/>
      <c r="S278" s="408"/>
      <c r="T278" s="409"/>
      <c r="U278" s="36"/>
      <c r="V278" s="22" t="str">
        <f t="shared" si="48"/>
        <v/>
      </c>
      <c r="W278" s="35"/>
      <c r="X278" s="353"/>
      <c r="Y278" s="36"/>
      <c r="Z278" s="22" t="str">
        <f t="shared" si="49"/>
        <v/>
      </c>
      <c r="AA278" s="35"/>
      <c r="AB278" s="353"/>
      <c r="AC278" s="36"/>
      <c r="AD278" s="22" t="str">
        <f t="shared" si="50"/>
        <v/>
      </c>
      <c r="AE278" s="35"/>
      <c r="AF278" s="356"/>
      <c r="AG278" s="34">
        <f>AL277</f>
        <v>5</v>
      </c>
      <c r="AH278" s="33" t="s">
        <v>10</v>
      </c>
      <c r="AI278" s="33">
        <f>AM277</f>
        <v>1</v>
      </c>
      <c r="AJ278" s="32" t="s">
        <v>7</v>
      </c>
      <c r="AK278" s="7"/>
      <c r="AL278" s="6"/>
      <c r="AM278" s="5"/>
      <c r="AN278" s="4"/>
      <c r="AO278" s="3"/>
      <c r="AP278" s="1"/>
      <c r="AQ278" s="2"/>
      <c r="AR278" s="2"/>
      <c r="AS278" s="1"/>
      <c r="BR278" s="133"/>
      <c r="BS278" s="133"/>
      <c r="BT278" s="133"/>
      <c r="BU278" s="133"/>
      <c r="BV278" s="133"/>
      <c r="BW278" s="133"/>
      <c r="BX278" s="133"/>
    </row>
    <row r="279" spans="3:76" ht="9.9499999999999993" customHeight="1" x14ac:dyDescent="0.15">
      <c r="C279" s="320" t="s">
        <v>67</v>
      </c>
      <c r="D279" s="317" t="s">
        <v>51</v>
      </c>
      <c r="E279" s="28">
        <f>IF(W267="","",W267)</f>
        <v>12</v>
      </c>
      <c r="F279" s="30" t="str">
        <f t="shared" si="51"/>
        <v>-</v>
      </c>
      <c r="G279" s="29">
        <f>IF(U267="","",U267)</f>
        <v>15</v>
      </c>
      <c r="H279" s="398" t="str">
        <f>IF(X267="","",IF(X267="○","×",IF(X267="×","○")))</f>
        <v>×</v>
      </c>
      <c r="I279" s="31">
        <f>IF(W270="","",W270)</f>
        <v>8</v>
      </c>
      <c r="J279" s="30" t="str">
        <f t="shared" si="52"/>
        <v>-</v>
      </c>
      <c r="K279" s="29">
        <f>IF(U270="","",U270)</f>
        <v>15</v>
      </c>
      <c r="L279" s="401" t="str">
        <f>IF(X270="","",IF(X270="○","×",IF(X270="×","○")))</f>
        <v>×</v>
      </c>
      <c r="M279" s="29">
        <f>IF(W273="","",W273)</f>
        <v>11</v>
      </c>
      <c r="N279" s="30" t="str">
        <f t="shared" si="53"/>
        <v>-</v>
      </c>
      <c r="O279" s="29">
        <f>IF(U273="","",U273)</f>
        <v>15</v>
      </c>
      <c r="P279" s="401" t="str">
        <f>IF(X273="","",IF(X273="○","×",IF(X273="×","○")))</f>
        <v>×</v>
      </c>
      <c r="Q279" s="29">
        <f>IF(W276="","",W276)</f>
        <v>10</v>
      </c>
      <c r="R279" s="30" t="str">
        <f t="shared" ref="R279:R287" si="54">IF(Q279="","","-")</f>
        <v>-</v>
      </c>
      <c r="S279" s="29">
        <f>IF(U276="","",U276)</f>
        <v>15</v>
      </c>
      <c r="T279" s="401" t="str">
        <f>IF(X276="","",IF(X276="○","×",IF(X276="×","○")))</f>
        <v>×</v>
      </c>
      <c r="U279" s="404"/>
      <c r="V279" s="405"/>
      <c r="W279" s="405"/>
      <c r="X279" s="406"/>
      <c r="Y279" s="41">
        <v>8</v>
      </c>
      <c r="Z279" s="30" t="str">
        <f t="shared" si="49"/>
        <v>-</v>
      </c>
      <c r="AA279" s="40">
        <v>15</v>
      </c>
      <c r="AB279" s="352" t="str">
        <f>IF(Y279&lt;&gt;"",IF(Y279&gt;AA279,IF(Y280&gt;AA280,"○",IF(Y281&gt;AA281,"○","×")),IF(Y280&gt;AA280,IF(Y281&gt;AA281,"○","×"),"×")),"")</f>
        <v>×</v>
      </c>
      <c r="AC279" s="41">
        <v>13</v>
      </c>
      <c r="AD279" s="30" t="str">
        <f t="shared" si="50"/>
        <v>-</v>
      </c>
      <c r="AE279" s="40">
        <v>15</v>
      </c>
      <c r="AF279" s="354" t="str">
        <f>IF(AC279&lt;&gt;"",IF(AC279&gt;AE279,IF(AC280&gt;AE280,"○",IF(AC281&gt;AE281,"○","×")),IF(AC280&gt;AE280,IF(AC281&gt;AE281,"○","×"),"×")),"")</f>
        <v>×</v>
      </c>
      <c r="AG279" s="383">
        <f>RANK(AU280,$AU$268:$AU$286)</f>
        <v>7</v>
      </c>
      <c r="AH279" s="384"/>
      <c r="AI279" s="384"/>
      <c r="AJ279" s="385"/>
      <c r="AK279" s="7"/>
      <c r="AL279" s="39"/>
      <c r="AM279" s="38"/>
      <c r="AN279" s="18"/>
      <c r="AO279" s="17"/>
      <c r="AP279" s="15"/>
      <c r="AQ279" s="37"/>
      <c r="AR279" s="37"/>
      <c r="AS279" s="25"/>
      <c r="BR279" s="133"/>
      <c r="BS279" s="133"/>
      <c r="BT279" s="133"/>
      <c r="BU279" s="133"/>
      <c r="BV279" s="133"/>
      <c r="BW279" s="133"/>
      <c r="BX279" s="133"/>
    </row>
    <row r="280" spans="3:76" ht="9.9499999999999993" customHeight="1" x14ac:dyDescent="0.15">
      <c r="C280" s="319" t="s">
        <v>66</v>
      </c>
      <c r="D280" s="314" t="s">
        <v>34</v>
      </c>
      <c r="E280" s="24">
        <f>IF(W268="","",W268)</f>
        <v>11</v>
      </c>
      <c r="F280" s="22" t="str">
        <f t="shared" si="51"/>
        <v>-</v>
      </c>
      <c r="G280" s="21">
        <f>IF(U268="","",U268)</f>
        <v>15</v>
      </c>
      <c r="H280" s="399" t="str">
        <f>IF(J277="","",J277)</f>
        <v>-</v>
      </c>
      <c r="I280" s="23">
        <f>IF(W271="","",W271)</f>
        <v>4</v>
      </c>
      <c r="J280" s="22" t="str">
        <f t="shared" si="52"/>
        <v>-</v>
      </c>
      <c r="K280" s="21">
        <f>IF(U271="","",U271)</f>
        <v>15</v>
      </c>
      <c r="L280" s="402" t="str">
        <f>IF(N277="","",N277)</f>
        <v>-</v>
      </c>
      <c r="M280" s="21">
        <f>IF(W274="","",W274)</f>
        <v>15</v>
      </c>
      <c r="N280" s="22" t="str">
        <f t="shared" si="53"/>
        <v>-</v>
      </c>
      <c r="O280" s="21">
        <f>IF(U274="","",U274)</f>
        <v>17</v>
      </c>
      <c r="P280" s="402"/>
      <c r="Q280" s="21">
        <f>IF(W277="","",W277)</f>
        <v>7</v>
      </c>
      <c r="R280" s="22" t="str">
        <f t="shared" si="54"/>
        <v>-</v>
      </c>
      <c r="S280" s="21">
        <f>IF(U277="","",U277)</f>
        <v>15</v>
      </c>
      <c r="T280" s="402"/>
      <c r="U280" s="407"/>
      <c r="V280" s="408"/>
      <c r="W280" s="408"/>
      <c r="X280" s="409"/>
      <c r="Y280" s="36">
        <v>11</v>
      </c>
      <c r="Z280" s="22" t="str">
        <f t="shared" si="49"/>
        <v>-</v>
      </c>
      <c r="AA280" s="35">
        <v>15</v>
      </c>
      <c r="AB280" s="352"/>
      <c r="AC280" s="36">
        <v>7</v>
      </c>
      <c r="AD280" s="22" t="str">
        <f t="shared" si="50"/>
        <v>-</v>
      </c>
      <c r="AE280" s="35">
        <v>15</v>
      </c>
      <c r="AF280" s="355"/>
      <c r="AG280" s="386"/>
      <c r="AH280" s="387"/>
      <c r="AI280" s="387"/>
      <c r="AJ280" s="388"/>
      <c r="AK280" s="7"/>
      <c r="AL280" s="20">
        <f>COUNTIF(E279:AF281,"○")</f>
        <v>0</v>
      </c>
      <c r="AM280" s="19">
        <f>COUNTIF(E279:AF281,"×")</f>
        <v>6</v>
      </c>
      <c r="AN280" s="18">
        <f>(IF((E279&gt;G279),1,0))+(IF((E280&gt;G280),1,0))+(IF((E281&gt;G281),1,0))+(IF((I279&gt;K279),1,0))+(IF((I280&gt;K280),1,0))+(IF((I281&gt;K281),1,0))+(IF((M279&gt;O279),1,0))+(IF((M280&gt;O280),1,0))+(IF((M281&gt;O281),1,0))+(IF((Q279&gt;S279),1,0))+(IF((Q280&gt;S280),1,0))+(IF((Q281&gt;S281),1,0))+(IF((U279&gt;W279),1,0))+(IF((U280&gt;W280),1,0))+(IF((U281&gt;W281),1,0))+(IF((Y279&gt;AA279),1,0))+(IF((Y280&gt;AA280),1,0))+(IF((Y281&gt;AA281),1,0))+(IF((AC279&gt;AE279),1,0))+(IF((AC280&gt;AE280),1,0))+(IF((AC281&gt;AE281),1,0))</f>
        <v>0</v>
      </c>
      <c r="AO280" s="17">
        <f>(IF((E279&lt;G279),1,0))+(IF((E280&lt;G280),1,0))+(IF((E281&lt;G281),1,0))+(IF((I279&lt;K279),1,0))+(IF((I280&lt;K280),1,0))+(IF((I281&lt;K281),1,0))+(IF((M279&lt;O279),1,0))+(IF((M280&lt;O280),1,0))+(IF((M281&lt;O281),1,0))+(IF((Q279&lt;S279),1,0))+(IF((Q280&lt;S280),1,0))+(IF((Q281&lt;S281),1,0))+(IF((U279&lt;W279),1,0))+(IF((U280&lt;W280),1,0))+(IF((U281&lt;W281),1,0))+(IF((Y279&lt;AA279),1,0))+(IF((Y280&lt;AA280),1,0))+(IF((Y281&lt;AA281),1,0))+(IF((AC279&lt;AE279),1,0))+(IF((AC280&lt;AE280),1,0))+(IF((AC281&lt;AE281),1,0))</f>
        <v>12</v>
      </c>
      <c r="AP280" s="15">
        <f>AN280-AO280</f>
        <v>-12</v>
      </c>
      <c r="AQ280" s="16">
        <f>SUM(E279:E281,I279:I281,M279:M281,Q279:Q281,U279:U281,Y279:Y281,AC279:AC281)</f>
        <v>117</v>
      </c>
      <c r="AR280" s="16">
        <f>SUM(G279:G281,K279:K281,O279:O281,S279:S281,W279:W281,AA279:AA281,AE279:AE281)</f>
        <v>182</v>
      </c>
      <c r="AS280" s="15">
        <f>AQ280-AR280</f>
        <v>-65</v>
      </c>
      <c r="AU280" s="234">
        <f>(AL280-AM280)*1000+(AP280)*100+AS280</f>
        <v>-7265</v>
      </c>
      <c r="BR280" s="133"/>
      <c r="BS280" s="133"/>
      <c r="BT280" s="133"/>
      <c r="BU280" s="133"/>
      <c r="BV280" s="133"/>
      <c r="BW280" s="133"/>
      <c r="BX280" s="133"/>
    </row>
    <row r="281" spans="3:76" ht="9.9499999999999993" customHeight="1" thickBot="1" x14ac:dyDescent="0.2">
      <c r="C281" s="315"/>
      <c r="D281" s="318"/>
      <c r="E281" s="24" t="str">
        <f>IF(W269="","",W269)</f>
        <v/>
      </c>
      <c r="F281" s="22" t="str">
        <f t="shared" si="51"/>
        <v/>
      </c>
      <c r="G281" s="21" t="str">
        <f>IF(U269="","",U269)</f>
        <v/>
      </c>
      <c r="H281" s="399" t="str">
        <f>IF(J278="","",J278)</f>
        <v/>
      </c>
      <c r="I281" s="23" t="str">
        <f>IF(W272="","",W272)</f>
        <v/>
      </c>
      <c r="J281" s="22" t="str">
        <f t="shared" si="52"/>
        <v/>
      </c>
      <c r="K281" s="21" t="str">
        <f>IF(U272="","",U272)</f>
        <v/>
      </c>
      <c r="L281" s="402" t="str">
        <f>IF(N278="","",N278)</f>
        <v/>
      </c>
      <c r="M281" s="21" t="str">
        <f>IF(W275="","",W275)</f>
        <v/>
      </c>
      <c r="N281" s="22" t="str">
        <f t="shared" si="53"/>
        <v/>
      </c>
      <c r="O281" s="21" t="str">
        <f>IF(U275="","",U275)</f>
        <v/>
      </c>
      <c r="P281" s="413"/>
      <c r="Q281" s="21" t="str">
        <f>IF(W278="","",W278)</f>
        <v/>
      </c>
      <c r="R281" s="22" t="str">
        <f t="shared" si="54"/>
        <v/>
      </c>
      <c r="S281" s="21" t="str">
        <f>IF(U278="","",U278)</f>
        <v/>
      </c>
      <c r="T281" s="413"/>
      <c r="U281" s="414"/>
      <c r="V281" s="415"/>
      <c r="W281" s="415"/>
      <c r="X281" s="416"/>
      <c r="Y281" s="36"/>
      <c r="Z281" s="22" t="str">
        <f t="shared" si="49"/>
        <v/>
      </c>
      <c r="AA281" s="35"/>
      <c r="AB281" s="353"/>
      <c r="AC281" s="36"/>
      <c r="AD281" s="22" t="str">
        <f t="shared" si="50"/>
        <v/>
      </c>
      <c r="AE281" s="35"/>
      <c r="AF281" s="356"/>
      <c r="AG281" s="34">
        <f>AL280</f>
        <v>0</v>
      </c>
      <c r="AH281" s="33" t="s">
        <v>10</v>
      </c>
      <c r="AI281" s="33">
        <f>AM280</f>
        <v>6</v>
      </c>
      <c r="AJ281" s="32" t="s">
        <v>7</v>
      </c>
      <c r="AK281" s="7"/>
      <c r="AL281" s="6"/>
      <c r="AM281" s="5"/>
      <c r="AN281" s="18"/>
      <c r="AO281" s="17"/>
      <c r="AP281" s="15"/>
      <c r="AQ281" s="2"/>
      <c r="AR281" s="2"/>
      <c r="AS281" s="1"/>
      <c r="BR281" s="133"/>
      <c r="BS281" s="133"/>
      <c r="BT281" s="133"/>
      <c r="BU281" s="133"/>
      <c r="BV281" s="133"/>
      <c r="BW281" s="133"/>
      <c r="BX281" s="133"/>
    </row>
    <row r="282" spans="3:76" ht="9.9499999999999993" customHeight="1" x14ac:dyDescent="0.15">
      <c r="C282" s="319" t="s">
        <v>65</v>
      </c>
      <c r="D282" s="314" t="s">
        <v>51</v>
      </c>
      <c r="E282" s="28">
        <f>IF(AA267="","",AA267)</f>
        <v>19</v>
      </c>
      <c r="F282" s="30" t="str">
        <f t="shared" si="51"/>
        <v>-</v>
      </c>
      <c r="G282" s="29">
        <f>IF(Y267="","",Y267)</f>
        <v>17</v>
      </c>
      <c r="H282" s="398" t="str">
        <f>IF(AB267="","",IF(AB267="○","×",IF(AB267="×","○")))</f>
        <v>○</v>
      </c>
      <c r="I282" s="31">
        <f>IF(AA270="","",AA270)</f>
        <v>15</v>
      </c>
      <c r="J282" s="30" t="str">
        <f t="shared" si="52"/>
        <v>-</v>
      </c>
      <c r="K282" s="29">
        <f>IF(Y270="","",Y270)</f>
        <v>13</v>
      </c>
      <c r="L282" s="401" t="str">
        <f>IF(AB270="","",IF(AB270="○","×",IF(AB270="×","○")))</f>
        <v>○</v>
      </c>
      <c r="M282" s="29">
        <f>IF(AA273="","",AA273)</f>
        <v>15</v>
      </c>
      <c r="N282" s="30" t="str">
        <f t="shared" si="53"/>
        <v>-</v>
      </c>
      <c r="O282" s="29">
        <f>IF(Y273="","",Y273)</f>
        <v>13</v>
      </c>
      <c r="P282" s="401" t="str">
        <f>IF(AB273="","",IF(AB273="○","×",IF(AB273="×","○")))</f>
        <v>×</v>
      </c>
      <c r="Q282" s="29">
        <f>IF(AA276="","",AA276)</f>
        <v>13</v>
      </c>
      <c r="R282" s="30" t="str">
        <f t="shared" si="54"/>
        <v>-</v>
      </c>
      <c r="S282" s="29">
        <f>IF(Y276="","",Y276)</f>
        <v>15</v>
      </c>
      <c r="T282" s="401" t="str">
        <f>IF(AB276="","",IF(AB276="○","×",IF(AB276="×","○")))</f>
        <v>×</v>
      </c>
      <c r="U282" s="29">
        <f>IF(AA279="","",AA279)</f>
        <v>15</v>
      </c>
      <c r="V282" s="30" t="str">
        <f t="shared" ref="V282:V287" si="55">IF(U282="","","-")</f>
        <v>-</v>
      </c>
      <c r="W282" s="29">
        <f>IF(Y279="","",Y279)</f>
        <v>8</v>
      </c>
      <c r="X282" s="401" t="str">
        <f>IF(AB279="","",IF(AB279="○","×",IF(AB279="×","○")))</f>
        <v>○</v>
      </c>
      <c r="Y282" s="404"/>
      <c r="Z282" s="405"/>
      <c r="AA282" s="405"/>
      <c r="AB282" s="406"/>
      <c r="AC282" s="41">
        <v>9</v>
      </c>
      <c r="AD282" s="30" t="str">
        <f t="shared" si="50"/>
        <v>-</v>
      </c>
      <c r="AE282" s="40">
        <v>15</v>
      </c>
      <c r="AF282" s="355" t="str">
        <f>IF(AC282&lt;&gt;"",IF(AC282&gt;AE282,IF(AC283&gt;AE283,"○",IF(AC284&gt;AE284,"○","×")),IF(AC283&gt;AE283,IF(AC284&gt;AE284,"○","×"),"×")),"")</f>
        <v>×</v>
      </c>
      <c r="AG282" s="383">
        <f>RANK(AU283,$AU$268:$AU$286)</f>
        <v>4</v>
      </c>
      <c r="AH282" s="384"/>
      <c r="AI282" s="384"/>
      <c r="AJ282" s="385"/>
      <c r="AK282" s="7"/>
      <c r="AL282" s="39"/>
      <c r="AM282" s="38"/>
      <c r="AN282" s="27"/>
      <c r="AO282" s="26"/>
      <c r="AP282" s="25"/>
      <c r="AQ282" s="37"/>
      <c r="AR282" s="37"/>
      <c r="AS282" s="25"/>
      <c r="BR282" s="133"/>
      <c r="BS282" s="133"/>
      <c r="BT282" s="133"/>
      <c r="BU282" s="133"/>
      <c r="BV282" s="133"/>
      <c r="BW282" s="133"/>
      <c r="BX282" s="133"/>
    </row>
    <row r="283" spans="3:76" ht="9.9499999999999993" customHeight="1" x14ac:dyDescent="0.15">
      <c r="C283" s="319" t="s">
        <v>64</v>
      </c>
      <c r="D283" s="314" t="s">
        <v>34</v>
      </c>
      <c r="E283" s="24">
        <f>IF(AA268="","",AA268)</f>
        <v>13</v>
      </c>
      <c r="F283" s="22" t="str">
        <f t="shared" si="51"/>
        <v>-</v>
      </c>
      <c r="G283" s="21">
        <f>IF(Y268="","",Y268)</f>
        <v>15</v>
      </c>
      <c r="H283" s="399" t="str">
        <f>IF(J280="","",J280)</f>
        <v>-</v>
      </c>
      <c r="I283" s="23">
        <f>IF(AA271="","",AA271)</f>
        <v>15</v>
      </c>
      <c r="J283" s="22" t="str">
        <f t="shared" si="52"/>
        <v>-</v>
      </c>
      <c r="K283" s="21">
        <f>IF(Y271="","",Y271)</f>
        <v>9</v>
      </c>
      <c r="L283" s="402" t="str">
        <f>IF(N280="","",N280)</f>
        <v>-</v>
      </c>
      <c r="M283" s="21">
        <f>IF(AA274="","",AA274)</f>
        <v>9</v>
      </c>
      <c r="N283" s="22" t="str">
        <f t="shared" si="53"/>
        <v>-</v>
      </c>
      <c r="O283" s="21">
        <f>IF(Y274="","",Y274)</f>
        <v>15</v>
      </c>
      <c r="P283" s="402" t="str">
        <f>IF(R280="","",R280)</f>
        <v>-</v>
      </c>
      <c r="Q283" s="21">
        <f>IF(AA277="","",AA277)</f>
        <v>8</v>
      </c>
      <c r="R283" s="22" t="str">
        <f t="shared" si="54"/>
        <v>-</v>
      </c>
      <c r="S283" s="21">
        <f>IF(Y277="","",Y277)</f>
        <v>15</v>
      </c>
      <c r="T283" s="402"/>
      <c r="U283" s="21">
        <f>IF(AA280="","",AA280)</f>
        <v>15</v>
      </c>
      <c r="V283" s="22" t="str">
        <f t="shared" si="55"/>
        <v>-</v>
      </c>
      <c r="W283" s="21">
        <f>IF(Y280="","",Y280)</f>
        <v>11</v>
      </c>
      <c r="X283" s="402"/>
      <c r="Y283" s="407"/>
      <c r="Z283" s="408"/>
      <c r="AA283" s="408"/>
      <c r="AB283" s="409"/>
      <c r="AC283" s="36">
        <v>18</v>
      </c>
      <c r="AD283" s="22" t="str">
        <f t="shared" si="50"/>
        <v>-</v>
      </c>
      <c r="AE283" s="35">
        <v>20</v>
      </c>
      <c r="AF283" s="355"/>
      <c r="AG283" s="386"/>
      <c r="AH283" s="387"/>
      <c r="AI283" s="387"/>
      <c r="AJ283" s="388"/>
      <c r="AK283" s="7"/>
      <c r="AL283" s="20">
        <f>COUNTIF(E282:AF284,"○")</f>
        <v>3</v>
      </c>
      <c r="AM283" s="19">
        <f>COUNTIF(E282:AF284,"×")</f>
        <v>3</v>
      </c>
      <c r="AN283" s="18">
        <f>(IF((E282&gt;G282),1,0))+(IF((E283&gt;G283),1,0))+(IF((E284&gt;G284),1,0))+(IF((I282&gt;K282),1,0))+(IF((I283&gt;K283),1,0))+(IF((I284&gt;K284),1,0))+(IF((M282&gt;O282),1,0))+(IF((M283&gt;O283),1,0))+(IF((M284&gt;O284),1,0))+(IF((Q282&gt;S282),1,0))+(IF((Q283&gt;S283),1,0))+(IF((Q284&gt;S284),1,0))+(IF((U282&gt;W282),1,0))+(IF((U283&gt;W283),1,0))+(IF((U284&gt;W284),1,0))+(IF((Y282&gt;AA282),1,0))+(IF((Y283&gt;AA283),1,0))+(IF((Y284&gt;AA284),1,0))+(IF((AC282&gt;AE282),1,0))+(IF((AC283&gt;AE283),1,0))+(IF((AC284&gt;AE284),1,0))</f>
        <v>7</v>
      </c>
      <c r="AO283" s="17">
        <f>(IF((E282&lt;G282),1,0))+(IF((E283&lt;G283),1,0))+(IF((E284&lt;G284),1,0))+(IF((I282&lt;K282),1,0))+(IF((I283&lt;K283),1,0))+(IF((I284&lt;K284),1,0))+(IF((M282&lt;O282),1,0))+(IF((M283&lt;O283),1,0))+(IF((M284&lt;O284),1,0))+(IF((Q282&lt;S282),1,0))+(IF((Q283&lt;S283),1,0))+(IF((Q284&lt;S284),1,0))+(IF((U282&lt;W282),1,0))+(IF((U283&lt;W283),1,0))+(IF((U284&lt;W284),1,0))+(IF((Y282&lt;AA282),1,0))+(IF((Y283&lt;AA283),1,0))+(IF((Y284&lt;AA284),1,0))+(IF((AC282&lt;AE282),1,0))+(IF((AC283&lt;AE283),1,0))+(IF((AC284&lt;AE284),1,0))</f>
        <v>7</v>
      </c>
      <c r="AP283" s="15">
        <f>AN283-AO283</f>
        <v>0</v>
      </c>
      <c r="AQ283" s="16">
        <f>SUM(E282:E284,I282:I284,M282:M284,Q282:Q284,U282:U284,Y282:Y284,AC282:AC284)</f>
        <v>192</v>
      </c>
      <c r="AR283" s="16">
        <f>SUM(G282:G284,K282:K284,O282:O284,S282:S284,W282:W284,AA282:AA284,AE282:AE284)</f>
        <v>184</v>
      </c>
      <c r="AS283" s="15">
        <f>AQ283-AR283</f>
        <v>8</v>
      </c>
      <c r="AU283" s="234">
        <f>(AL283-AM283)*1000+(AP283)*100+AS283</f>
        <v>8</v>
      </c>
      <c r="BR283" s="133"/>
      <c r="BS283" s="133"/>
      <c r="BT283" s="133"/>
      <c r="BU283" s="133"/>
      <c r="BV283" s="133"/>
      <c r="BW283" s="133"/>
      <c r="BX283" s="133"/>
    </row>
    <row r="284" spans="3:76" ht="9.9499999999999993" customHeight="1" thickBot="1" x14ac:dyDescent="0.2">
      <c r="C284" s="319"/>
      <c r="D284" s="318"/>
      <c r="E284" s="24">
        <f>IF(AA269="","",AA269)</f>
        <v>15</v>
      </c>
      <c r="F284" s="22" t="str">
        <f t="shared" si="51"/>
        <v>-</v>
      </c>
      <c r="G284" s="21">
        <f>IF(Y269="","",Y269)</f>
        <v>3</v>
      </c>
      <c r="H284" s="399" t="str">
        <f>IF(J281="","",J281)</f>
        <v/>
      </c>
      <c r="I284" s="23" t="str">
        <f>IF(AA272="","",AA272)</f>
        <v/>
      </c>
      <c r="J284" s="22" t="str">
        <f t="shared" si="52"/>
        <v/>
      </c>
      <c r="K284" s="21" t="str">
        <f>IF(Y272="","",Y272)</f>
        <v/>
      </c>
      <c r="L284" s="402" t="str">
        <f>IF(N281="","",N281)</f>
        <v/>
      </c>
      <c r="M284" s="21">
        <f>IF(AA275="","",AA275)</f>
        <v>13</v>
      </c>
      <c r="N284" s="22" t="str">
        <f t="shared" si="53"/>
        <v>-</v>
      </c>
      <c r="O284" s="21">
        <f>IF(Y275="","",Y275)</f>
        <v>15</v>
      </c>
      <c r="P284" s="402" t="str">
        <f>IF(R281="","",R281)</f>
        <v/>
      </c>
      <c r="Q284" s="21" t="str">
        <f>IF(AA278="","",AA278)</f>
        <v/>
      </c>
      <c r="R284" s="22" t="str">
        <f t="shared" si="54"/>
        <v/>
      </c>
      <c r="S284" s="21" t="str">
        <f>IF(Y278="","",Y278)</f>
        <v/>
      </c>
      <c r="T284" s="413"/>
      <c r="U284" s="21" t="str">
        <f>IF(AA281="","",AA281)</f>
        <v/>
      </c>
      <c r="V284" s="22" t="str">
        <f t="shared" si="55"/>
        <v/>
      </c>
      <c r="W284" s="21" t="str">
        <f>IF(Y281="","",Y281)</f>
        <v/>
      </c>
      <c r="X284" s="413"/>
      <c r="Y284" s="414"/>
      <c r="Z284" s="415"/>
      <c r="AA284" s="415"/>
      <c r="AB284" s="416"/>
      <c r="AC284" s="36"/>
      <c r="AD284" s="22" t="str">
        <f t="shared" si="50"/>
        <v/>
      </c>
      <c r="AE284" s="35"/>
      <c r="AF284" s="356"/>
      <c r="AG284" s="34">
        <f>AL283</f>
        <v>3</v>
      </c>
      <c r="AH284" s="33" t="s">
        <v>10</v>
      </c>
      <c r="AI284" s="33">
        <f>AM283</f>
        <v>3</v>
      </c>
      <c r="AJ284" s="32" t="s">
        <v>7</v>
      </c>
      <c r="AK284" s="7"/>
      <c r="AL284" s="6"/>
      <c r="AM284" s="5"/>
      <c r="AN284" s="4"/>
      <c r="AO284" s="3"/>
      <c r="AP284" s="1"/>
      <c r="AQ284" s="2"/>
      <c r="AR284" s="2"/>
      <c r="AS284" s="1"/>
      <c r="BR284" s="133"/>
      <c r="BS284" s="133"/>
      <c r="BT284" s="133"/>
      <c r="BU284" s="133"/>
      <c r="BV284" s="133"/>
      <c r="BW284" s="133"/>
      <c r="BX284" s="133"/>
    </row>
    <row r="285" spans="3:76" s="135" customFormat="1" ht="9.9499999999999993" customHeight="1" x14ac:dyDescent="0.15">
      <c r="C285" s="320" t="s">
        <v>120</v>
      </c>
      <c r="D285" s="321" t="s">
        <v>119</v>
      </c>
      <c r="E285" s="28">
        <f>IF(AE267="","",AE267)</f>
        <v>15</v>
      </c>
      <c r="F285" s="30" t="str">
        <f t="shared" si="51"/>
        <v>-</v>
      </c>
      <c r="G285" s="29">
        <f>IF(AC267="","",AC267)</f>
        <v>7</v>
      </c>
      <c r="H285" s="398" t="str">
        <f>IF(AF267="","",IF(AF267="○","×",IF(AF267="×","○")))</f>
        <v>○</v>
      </c>
      <c r="I285" s="31">
        <f>IF(AE270="","",AE270)</f>
        <v>9</v>
      </c>
      <c r="J285" s="30" t="str">
        <f t="shared" si="52"/>
        <v>-</v>
      </c>
      <c r="K285" s="29">
        <f>IF(AC270="","",AC270)</f>
        <v>15</v>
      </c>
      <c r="L285" s="401" t="str">
        <f>IF(AF270="","",IF(AF270="○","×",IF(AF270="×","○")))</f>
        <v>×</v>
      </c>
      <c r="M285" s="29">
        <f>IF(AE273="","",AE273)</f>
        <v>15</v>
      </c>
      <c r="N285" s="30" t="str">
        <f t="shared" si="53"/>
        <v>-</v>
      </c>
      <c r="O285" s="29">
        <f>IF(AC273="","",AC273)</f>
        <v>13</v>
      </c>
      <c r="P285" s="401" t="str">
        <f>IF(AF273="","",IF(AF273="○","×",IF(AF273="×","○")))</f>
        <v>○</v>
      </c>
      <c r="Q285" s="31">
        <f>IF(AE276="","",AE276)</f>
        <v>16</v>
      </c>
      <c r="R285" s="30" t="str">
        <f t="shared" si="54"/>
        <v>-</v>
      </c>
      <c r="S285" s="29">
        <f>IF(AC276="","",AC276)</f>
        <v>14</v>
      </c>
      <c r="T285" s="401" t="str">
        <f>IF(AF276="","",IF(AF276="○","×",IF(AF276="×","○")))</f>
        <v>○</v>
      </c>
      <c r="U285" s="31">
        <f>IF(AE279="","",AE279)</f>
        <v>15</v>
      </c>
      <c r="V285" s="30" t="str">
        <f t="shared" si="55"/>
        <v>-</v>
      </c>
      <c r="W285" s="29">
        <f>IF(AC279="","",AC279)</f>
        <v>13</v>
      </c>
      <c r="X285" s="401" t="str">
        <f>IF(AF279="","",IF(AF279="○","×",IF(AF279="×","○")))</f>
        <v>○</v>
      </c>
      <c r="Y285" s="31">
        <f>IF(AE282="","",AE282)</f>
        <v>15</v>
      </c>
      <c r="Z285" s="30" t="str">
        <f>IF(Y285="","","-")</f>
        <v>-</v>
      </c>
      <c r="AA285" s="29">
        <f>IF(AC282="","",AC282)</f>
        <v>9</v>
      </c>
      <c r="AB285" s="401" t="str">
        <f>IF(AF282="","",IF(AF282="○","×",IF(AF282="×","○")))</f>
        <v>○</v>
      </c>
      <c r="AC285" s="404"/>
      <c r="AD285" s="405"/>
      <c r="AE285" s="405"/>
      <c r="AF285" s="406"/>
      <c r="AG285" s="383">
        <f>RANK(AU286,$AU$268:$AU$286)</f>
        <v>2</v>
      </c>
      <c r="AH285" s="384"/>
      <c r="AI285" s="384"/>
      <c r="AJ285" s="385"/>
      <c r="AK285" s="7"/>
      <c r="AL285" s="20"/>
      <c r="AM285" s="19"/>
      <c r="AN285" s="27"/>
      <c r="AO285" s="26"/>
      <c r="AP285" s="25"/>
      <c r="AQ285" s="16"/>
      <c r="AR285" s="16"/>
      <c r="AS285" s="15"/>
    </row>
    <row r="286" spans="3:76" s="135" customFormat="1" ht="9.9499999999999993" customHeight="1" x14ac:dyDescent="0.15">
      <c r="C286" s="319" t="s">
        <v>118</v>
      </c>
      <c r="D286" s="314" t="s">
        <v>128</v>
      </c>
      <c r="E286" s="24">
        <f>IF(AE268="","",AE268)</f>
        <v>15</v>
      </c>
      <c r="F286" s="22" t="str">
        <f t="shared" si="51"/>
        <v>-</v>
      </c>
      <c r="G286" s="21">
        <f>IF(AC268="","",AC268)</f>
        <v>7</v>
      </c>
      <c r="H286" s="399" t="str">
        <f>IF(J271="","",J271)</f>
        <v/>
      </c>
      <c r="I286" s="23">
        <f>IF(AE271="","",AE271)</f>
        <v>12</v>
      </c>
      <c r="J286" s="22" t="str">
        <f t="shared" si="52"/>
        <v>-</v>
      </c>
      <c r="K286" s="21">
        <f>IF(AC271="","",AC271)</f>
        <v>15</v>
      </c>
      <c r="L286" s="402" t="str">
        <f>IF(N277="","",N277)</f>
        <v>-</v>
      </c>
      <c r="M286" s="21">
        <f>IF(AE274="","",AE274)</f>
        <v>13</v>
      </c>
      <c r="N286" s="22" t="str">
        <f t="shared" si="53"/>
        <v>-</v>
      </c>
      <c r="O286" s="21">
        <f>IF(AC274="","",AC274)</f>
        <v>15</v>
      </c>
      <c r="P286" s="402" t="str">
        <f>IF(R277="","",R277)</f>
        <v/>
      </c>
      <c r="Q286" s="23">
        <f>IF(AE277="","",AE277)</f>
        <v>16</v>
      </c>
      <c r="R286" s="22" t="str">
        <f t="shared" si="54"/>
        <v>-</v>
      </c>
      <c r="S286" s="21">
        <f>IF(AC277="","",AC277)</f>
        <v>14</v>
      </c>
      <c r="T286" s="402" t="str">
        <f>IF(AD277="","",AD277)</f>
        <v>-</v>
      </c>
      <c r="U286" s="23">
        <f>IF(AE280="","",AE280)</f>
        <v>15</v>
      </c>
      <c r="V286" s="22" t="str">
        <f t="shared" si="55"/>
        <v>-</v>
      </c>
      <c r="W286" s="21">
        <f>IF(AC280="","",AC280)</f>
        <v>7</v>
      </c>
      <c r="X286" s="402" t="str">
        <f>IF(AH277="","",AH277)</f>
        <v/>
      </c>
      <c r="Y286" s="23">
        <f>IF(AE283="","",AE283)</f>
        <v>20</v>
      </c>
      <c r="Z286" s="22" t="str">
        <f>IF(Y286="","","-")</f>
        <v>-</v>
      </c>
      <c r="AA286" s="21">
        <f>IF(AC283="","",AC283)</f>
        <v>18</v>
      </c>
      <c r="AB286" s="402">
        <f>IF(AL277="","",AL277)</f>
        <v>5</v>
      </c>
      <c r="AC286" s="407"/>
      <c r="AD286" s="408"/>
      <c r="AE286" s="408"/>
      <c r="AF286" s="409"/>
      <c r="AG286" s="386"/>
      <c r="AH286" s="387"/>
      <c r="AI286" s="387"/>
      <c r="AJ286" s="388"/>
      <c r="AK286" s="7"/>
      <c r="AL286" s="20">
        <f>COUNTIF(E285:AF287,"○")</f>
        <v>5</v>
      </c>
      <c r="AM286" s="19">
        <f>COUNTIF(E285:AF287,"×")</f>
        <v>1</v>
      </c>
      <c r="AN286" s="18">
        <f>(IF((E285&gt;G285),1,0))+(IF((E286&gt;G286),1,0))+(IF((E287&gt;G287),1,0))+(IF((I285&gt;K285),1,0))+(IF((I286&gt;K286),1,0))+(IF((I287&gt;K287),1,0))+(IF((M285&gt;O285),1,0))+(IF((M286&gt;O286),1,0))+(IF((M287&gt;O287),1,0))+(IF((Q285&gt;S285),1,0))+(IF((Q286&gt;S286),1,0))+(IF((Q287&gt;S287),1,0))+(IF((U285&gt;W285),1,0))+(IF((U286&gt;W286),1,0))+(IF((U287&gt;W287),1,0))+(IF((Y285&gt;AA285),1,0))+(IF((Y286&gt;AA286),1,0))+(IF((Y287&gt;AA287),1,0))+(IF((AC285&gt;AE285),1,0))+(IF((AC286&gt;AE286),1,0))+(IF((AC287&gt;AE287),1,0))</f>
        <v>10</v>
      </c>
      <c r="AO286" s="17">
        <f>(IF((E285&lt;G285),1,0))+(IF((E286&lt;G286),1,0))+(IF((E287&lt;G287),1,0))+(IF((I285&lt;K285),1,0))+(IF((I286&lt;K286),1,0))+(IF((I287&lt;K287),1,0))+(IF((M285&lt;O285),1,0))+(IF((M286&lt;O286),1,0))+(IF((M287&lt;O287),1,0))+(IF((Q285&lt;S285),1,0))+(IF((Q286&lt;S286),1,0))+(IF((Q287&lt;S287),1,0))+(IF((U285&lt;W285),1,0))+(IF((U286&lt;W286),1,0))+(IF((U287&lt;W287),1,0))+(IF((Y285&lt;AA285),1,0))+(IF((Y286&lt;AA286),1,0))+(IF((Y287&lt;AA287),1,0))+(IF((AC285&lt;AE285),1,0))+(IF((AC286&lt;AE286),1,0))+(IF((AC287&lt;AE287),1,0))</f>
        <v>3</v>
      </c>
      <c r="AP286" s="15">
        <f>AN286-AO286</f>
        <v>7</v>
      </c>
      <c r="AQ286" s="16">
        <f>SUM(E285:E287,I285:I287,M285:M287,Q285:Q287,U285:U287,Y285:Y287,AC285:AC287)</f>
        <v>191</v>
      </c>
      <c r="AR286" s="16">
        <f>SUM(G285:G287,K285:K287,O285:O287,S285:S287,W285:W287,AA285:AA287,AE285:AE287)</f>
        <v>156</v>
      </c>
      <c r="AS286" s="15">
        <f>AQ286-AR286</f>
        <v>35</v>
      </c>
      <c r="AU286" s="234">
        <f>(AL286-AM286)*1000+(AP286)*100+AS286</f>
        <v>4735</v>
      </c>
    </row>
    <row r="287" spans="3:76" ht="9.9499999999999993" customHeight="1" thickBot="1" x14ac:dyDescent="0.2">
      <c r="C287" s="322"/>
      <c r="D287" s="323"/>
      <c r="E287" s="14" t="str">
        <f>IF(AE269="","",AE269)</f>
        <v/>
      </c>
      <c r="F287" s="12" t="str">
        <f t="shared" si="51"/>
        <v/>
      </c>
      <c r="G287" s="11" t="str">
        <f>IF(AC269="","",AC269)</f>
        <v/>
      </c>
      <c r="H287" s="400" t="str">
        <f>IF(J272="","",J272)</f>
        <v/>
      </c>
      <c r="I287" s="13" t="str">
        <f>IF(AE272="","",AE272)</f>
        <v/>
      </c>
      <c r="J287" s="12" t="str">
        <f t="shared" si="52"/>
        <v/>
      </c>
      <c r="K287" s="11" t="str">
        <f>IF(AC272="","",AC272)</f>
        <v/>
      </c>
      <c r="L287" s="403" t="str">
        <f>IF(N278="","",N278)</f>
        <v/>
      </c>
      <c r="M287" s="11">
        <f>IF(AE275="","",AE275)</f>
        <v>15</v>
      </c>
      <c r="N287" s="12" t="str">
        <f t="shared" si="53"/>
        <v>-</v>
      </c>
      <c r="O287" s="11">
        <f>IF(AC275="","",AC275)</f>
        <v>9</v>
      </c>
      <c r="P287" s="403" t="str">
        <f>IF(R278="","",R278)</f>
        <v/>
      </c>
      <c r="Q287" s="13" t="str">
        <f>IF(AE278="","",AE278)</f>
        <v/>
      </c>
      <c r="R287" s="12" t="str">
        <f t="shared" si="54"/>
        <v/>
      </c>
      <c r="S287" s="11" t="str">
        <f>IF(AC278="","",AC278)</f>
        <v/>
      </c>
      <c r="T287" s="403" t="str">
        <f>IF(AD278="","",AD278)</f>
        <v/>
      </c>
      <c r="U287" s="13" t="str">
        <f>IF(AE281="","",AE281)</f>
        <v/>
      </c>
      <c r="V287" s="12" t="str">
        <f t="shared" si="55"/>
        <v/>
      </c>
      <c r="W287" s="11" t="str">
        <f>IF(AC281="","",AC281)</f>
        <v/>
      </c>
      <c r="X287" s="403" t="str">
        <f>IF(AH278="","",AH278)</f>
        <v>勝</v>
      </c>
      <c r="Y287" s="13" t="str">
        <f>IF(AE284="","",AE284)</f>
        <v/>
      </c>
      <c r="Z287" s="12" t="str">
        <f>IF(Y287="","","-")</f>
        <v/>
      </c>
      <c r="AA287" s="11" t="str">
        <f>IF(AC284="","",AC284)</f>
        <v/>
      </c>
      <c r="AB287" s="403" t="str">
        <f>IF(AL278="","",AL278)</f>
        <v/>
      </c>
      <c r="AC287" s="410"/>
      <c r="AD287" s="411"/>
      <c r="AE287" s="411"/>
      <c r="AF287" s="412"/>
      <c r="AG287" s="10">
        <f>AL286</f>
        <v>5</v>
      </c>
      <c r="AH287" s="9" t="s">
        <v>10</v>
      </c>
      <c r="AI287" s="9">
        <f>AM286</f>
        <v>1</v>
      </c>
      <c r="AJ287" s="8" t="s">
        <v>7</v>
      </c>
      <c r="AK287" s="7"/>
      <c r="AL287" s="6"/>
      <c r="AM287" s="5"/>
      <c r="AN287" s="4"/>
      <c r="AO287" s="3"/>
      <c r="AP287" s="1"/>
      <c r="AQ287" s="2"/>
      <c r="AR287" s="2"/>
      <c r="AS287" s="1"/>
      <c r="BR287" s="133"/>
      <c r="BS287" s="133"/>
      <c r="BT287" s="133"/>
      <c r="BU287" s="133"/>
      <c r="BV287" s="133"/>
      <c r="BW287" s="133"/>
      <c r="BX287" s="133"/>
    </row>
    <row r="288" spans="3:76" ht="12" customHeight="1" x14ac:dyDescent="0.15">
      <c r="C288" s="146"/>
      <c r="D288" s="145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  <c r="AA288" s="144"/>
      <c r="AB288" s="144"/>
      <c r="AC288" s="175"/>
      <c r="AD288" s="175"/>
      <c r="AE288" s="175"/>
      <c r="AF288" s="175"/>
      <c r="AG288" s="142"/>
      <c r="AH288" s="143"/>
      <c r="AI288" s="143"/>
      <c r="AJ288" s="143"/>
      <c r="AK288" s="143"/>
      <c r="AL288" s="143"/>
      <c r="AM288" s="143"/>
      <c r="AN288" s="143"/>
      <c r="AO288" s="143"/>
      <c r="BR288" s="133"/>
      <c r="BS288" s="133"/>
      <c r="BT288" s="133"/>
      <c r="BU288" s="133"/>
      <c r="BV288" s="133"/>
      <c r="BW288" s="133"/>
      <c r="BX288" s="133"/>
    </row>
    <row r="289" spans="2:76" ht="24.95" customHeight="1" x14ac:dyDescent="0.15">
      <c r="C289" s="146"/>
      <c r="D289" s="145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  <c r="AA289" s="144"/>
      <c r="AB289" s="144"/>
      <c r="AC289" s="279"/>
      <c r="AD289" s="279"/>
      <c r="AE289" s="279"/>
      <c r="AF289" s="279"/>
      <c r="AG289" s="142"/>
      <c r="AH289" s="143"/>
      <c r="AI289" s="143"/>
      <c r="AJ289" s="143"/>
      <c r="AK289" s="143"/>
      <c r="AL289" s="143"/>
      <c r="AM289" s="143"/>
      <c r="AN289" s="143"/>
      <c r="AO289" s="143"/>
      <c r="BR289" s="133"/>
      <c r="BS289" s="133"/>
      <c r="BT289" s="133"/>
      <c r="BU289" s="133"/>
      <c r="BV289" s="133"/>
      <c r="BW289" s="133"/>
      <c r="BX289" s="133"/>
    </row>
    <row r="290" spans="2:76" ht="24.95" customHeight="1" x14ac:dyDescent="0.15">
      <c r="C290" s="146"/>
      <c r="D290" s="145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  <c r="AA290" s="144"/>
      <c r="AB290" s="144"/>
      <c r="AC290" s="279"/>
      <c r="AD290" s="279"/>
      <c r="AE290" s="279"/>
      <c r="AF290" s="279"/>
      <c r="AG290" s="142"/>
      <c r="AH290" s="143"/>
      <c r="AI290" s="143"/>
      <c r="AJ290" s="143"/>
      <c r="AK290" s="143"/>
      <c r="AL290" s="143"/>
      <c r="AM290" s="143"/>
      <c r="AN290" s="143"/>
      <c r="AO290" s="143"/>
      <c r="BR290" s="133"/>
      <c r="BS290" s="133"/>
      <c r="BT290" s="133"/>
      <c r="BU290" s="133"/>
      <c r="BV290" s="133"/>
      <c r="BW290" s="133"/>
      <c r="BX290" s="133"/>
    </row>
    <row r="291" spans="2:76" ht="24.95" customHeight="1" x14ac:dyDescent="0.15">
      <c r="C291" s="146"/>
      <c r="D291" s="145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  <c r="AA291" s="144"/>
      <c r="AB291" s="144"/>
      <c r="AC291" s="279"/>
      <c r="AD291" s="279"/>
      <c r="AE291" s="279"/>
      <c r="AF291" s="279"/>
      <c r="AG291" s="142"/>
      <c r="AH291" s="143"/>
      <c r="AI291" s="143"/>
      <c r="AJ291" s="143"/>
      <c r="AK291" s="143"/>
      <c r="AL291" s="143"/>
      <c r="AM291" s="143"/>
      <c r="AN291" s="143"/>
      <c r="AO291" s="143"/>
      <c r="BR291" s="133"/>
      <c r="BS291" s="133"/>
      <c r="BT291" s="133"/>
      <c r="BU291" s="133"/>
      <c r="BV291" s="133"/>
      <c r="BW291" s="133"/>
      <c r="BX291" s="133"/>
    </row>
    <row r="292" spans="2:76" ht="24.95" customHeight="1" x14ac:dyDescent="0.15">
      <c r="C292" s="146"/>
      <c r="D292" s="145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  <c r="Z292" s="144"/>
      <c r="AA292" s="144"/>
      <c r="AB292" s="144"/>
      <c r="AC292" s="279"/>
      <c r="AD292" s="279"/>
      <c r="AE292" s="279"/>
      <c r="AF292" s="279"/>
      <c r="AG292" s="142"/>
      <c r="AH292" s="143"/>
      <c r="AI292" s="143"/>
      <c r="AJ292" s="143"/>
      <c r="AK292" s="143"/>
      <c r="AL292" s="143"/>
      <c r="AM292" s="143"/>
      <c r="AN292" s="143"/>
      <c r="AO292" s="143"/>
      <c r="BR292" s="133"/>
      <c r="BS292" s="133"/>
      <c r="BT292" s="133"/>
      <c r="BU292" s="133"/>
      <c r="BV292" s="133"/>
      <c r="BW292" s="133"/>
      <c r="BX292" s="133"/>
    </row>
    <row r="293" spans="2:76" ht="24.95" customHeight="1" x14ac:dyDescent="0.15">
      <c r="C293" s="146"/>
      <c r="D293" s="145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  <c r="AA293" s="144"/>
      <c r="AB293" s="144"/>
      <c r="AC293" s="279"/>
      <c r="AD293" s="279"/>
      <c r="AE293" s="279"/>
      <c r="AF293" s="279"/>
      <c r="AG293" s="142"/>
      <c r="AH293" s="143"/>
      <c r="AI293" s="143"/>
      <c r="AJ293" s="143"/>
      <c r="AK293" s="143"/>
      <c r="AL293" s="143"/>
      <c r="AM293" s="143"/>
      <c r="AN293" s="143"/>
      <c r="AO293" s="143"/>
      <c r="BR293" s="133"/>
      <c r="BS293" s="133"/>
      <c r="BT293" s="133"/>
      <c r="BU293" s="133"/>
      <c r="BV293" s="133"/>
      <c r="BW293" s="133"/>
      <c r="BX293" s="133"/>
    </row>
    <row r="294" spans="2:76" ht="24.95" customHeight="1" x14ac:dyDescent="0.15">
      <c r="C294" s="146"/>
      <c r="D294" s="145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  <c r="AA294" s="144"/>
      <c r="AB294" s="144"/>
      <c r="AC294" s="279"/>
      <c r="AD294" s="279"/>
      <c r="AE294" s="279"/>
      <c r="AF294" s="279"/>
      <c r="AG294" s="142"/>
      <c r="AH294" s="143"/>
      <c r="AI294" s="143"/>
      <c r="AJ294" s="143"/>
      <c r="AK294" s="143"/>
      <c r="AL294" s="143"/>
      <c r="AM294" s="143"/>
      <c r="AN294" s="143"/>
      <c r="AO294" s="143"/>
      <c r="BR294" s="133"/>
      <c r="BS294" s="133"/>
      <c r="BT294" s="133"/>
      <c r="BU294" s="133"/>
      <c r="BV294" s="133"/>
      <c r="BW294" s="133"/>
      <c r="BX294" s="133"/>
    </row>
    <row r="295" spans="2:76" ht="23.1" customHeight="1" x14ac:dyDescent="0.15">
      <c r="C295" s="325" t="s">
        <v>234</v>
      </c>
      <c r="D295" s="145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  <c r="AA295" s="144"/>
      <c r="AB295" s="144"/>
      <c r="AC295" s="279"/>
      <c r="AD295" s="279"/>
      <c r="AE295" s="279"/>
      <c r="AF295" s="279"/>
      <c r="AG295" s="142"/>
      <c r="AH295" s="143"/>
      <c r="AI295" s="143"/>
      <c r="AJ295" s="143"/>
      <c r="AK295" s="143"/>
      <c r="AL295" s="143"/>
      <c r="AM295" s="143"/>
      <c r="AN295" s="143"/>
      <c r="AO295" s="143"/>
      <c r="BR295" s="133"/>
      <c r="BS295" s="133"/>
      <c r="BT295" s="133"/>
      <c r="BU295" s="133"/>
      <c r="BV295" s="133"/>
      <c r="BW295" s="133"/>
      <c r="BX295" s="133"/>
    </row>
    <row r="296" spans="2:76" ht="23.1" customHeight="1" x14ac:dyDescent="0.15">
      <c r="C296" s="325" t="s">
        <v>236</v>
      </c>
      <c r="D296" s="145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  <c r="AA296" s="144"/>
      <c r="AB296" s="144"/>
      <c r="AC296" s="175"/>
      <c r="AD296" s="175"/>
      <c r="AE296" s="175"/>
      <c r="AF296" s="175"/>
      <c r="AG296" s="142"/>
      <c r="AH296" s="143"/>
      <c r="AI296" s="143"/>
      <c r="AJ296" s="143"/>
      <c r="AK296" s="143"/>
      <c r="AL296" s="143"/>
      <c r="AM296" s="143"/>
      <c r="AN296" s="143"/>
      <c r="AO296" s="143"/>
      <c r="BR296" s="133"/>
      <c r="BS296" s="133"/>
      <c r="BT296" s="133"/>
      <c r="BU296" s="133"/>
      <c r="BV296" s="133"/>
      <c r="BW296" s="133"/>
      <c r="BX296" s="133"/>
    </row>
    <row r="297" spans="2:76" ht="23.1" customHeight="1" x14ac:dyDescent="0.15">
      <c r="C297" s="325" t="s">
        <v>248</v>
      </c>
      <c r="D297" s="145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  <c r="Z297" s="144"/>
      <c r="AA297" s="144"/>
      <c r="AB297" s="144"/>
      <c r="AC297" s="175"/>
      <c r="AD297" s="175"/>
      <c r="AE297" s="175"/>
      <c r="AF297" s="175"/>
      <c r="AG297" s="142"/>
      <c r="AH297" s="143"/>
      <c r="AI297" s="143"/>
      <c r="AJ297" s="143"/>
      <c r="AK297" s="143"/>
      <c r="AL297" s="143"/>
      <c r="AM297" s="143"/>
      <c r="AN297" s="143"/>
      <c r="AO297" s="143"/>
      <c r="BR297" s="133"/>
      <c r="BS297" s="133"/>
      <c r="BT297" s="133"/>
      <c r="BU297" s="133"/>
      <c r="BV297" s="133"/>
      <c r="BW297" s="133"/>
      <c r="BX297" s="133"/>
    </row>
    <row r="298" spans="2:76" ht="23.1" customHeight="1" x14ac:dyDescent="0.15">
      <c r="C298" s="325" t="s">
        <v>249</v>
      </c>
      <c r="D298" s="145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  <c r="AA298" s="144"/>
      <c r="AB298" s="144"/>
      <c r="AC298" s="279"/>
      <c r="AD298" s="279"/>
      <c r="AE298" s="279"/>
      <c r="AF298" s="279"/>
      <c r="AG298" s="142"/>
      <c r="AH298" s="143"/>
      <c r="AI298" s="143"/>
      <c r="AJ298" s="143"/>
      <c r="AK298" s="143"/>
      <c r="AL298" s="143"/>
      <c r="AM298" s="143"/>
      <c r="AN298" s="143"/>
      <c r="AO298" s="143"/>
      <c r="BR298" s="133"/>
      <c r="BS298" s="133"/>
      <c r="BT298" s="133"/>
      <c r="BU298" s="133"/>
      <c r="BV298" s="133"/>
      <c r="BW298" s="133"/>
      <c r="BX298" s="133"/>
    </row>
    <row r="299" spans="2:76" ht="23.1" customHeight="1" x14ac:dyDescent="0.15">
      <c r="D299" s="145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  <c r="AA299" s="144"/>
      <c r="AB299" s="144"/>
      <c r="AC299" s="279"/>
      <c r="AD299" s="279"/>
      <c r="AE299" s="279"/>
      <c r="AF299" s="279"/>
      <c r="AG299" s="142"/>
      <c r="AH299" s="143"/>
      <c r="AI299" s="143"/>
      <c r="AJ299" s="143"/>
      <c r="AK299" s="143"/>
      <c r="AL299" s="143"/>
      <c r="AM299" s="143"/>
      <c r="AN299" s="143"/>
      <c r="AO299" s="143"/>
      <c r="BR299" s="133"/>
      <c r="BS299" s="133"/>
      <c r="BT299" s="133"/>
      <c r="BU299" s="133"/>
      <c r="BV299" s="133"/>
      <c r="BW299" s="133"/>
      <c r="BX299" s="133"/>
    </row>
    <row r="300" spans="2:76" s="285" customFormat="1" ht="23.1" customHeight="1" x14ac:dyDescent="0.15">
      <c r="B300" s="286"/>
      <c r="C300" s="325" t="s">
        <v>237</v>
      </c>
      <c r="D300" s="286"/>
      <c r="E300" s="286"/>
      <c r="F300" s="286"/>
      <c r="G300" s="286"/>
      <c r="H300" s="286"/>
      <c r="I300" s="286"/>
      <c r="J300" s="286"/>
      <c r="K300" s="286"/>
      <c r="L300" s="286"/>
      <c r="M300" s="286"/>
      <c r="N300" s="286"/>
      <c r="O300" s="286"/>
      <c r="Q300" s="286"/>
      <c r="S300" s="286"/>
      <c r="T300" s="286"/>
      <c r="U300" s="286"/>
      <c r="V300" s="286"/>
      <c r="X300" s="287"/>
      <c r="Y300" s="286"/>
      <c r="Z300" s="286"/>
      <c r="AA300" s="286"/>
      <c r="AB300" s="286"/>
      <c r="AC300" s="286"/>
      <c r="AD300" s="288"/>
      <c r="AE300" s="288"/>
    </row>
    <row r="301" spans="2:76" s="285" customFormat="1" ht="23.1" customHeight="1" x14ac:dyDescent="0.15">
      <c r="B301" s="286"/>
      <c r="C301" s="325" t="s">
        <v>235</v>
      </c>
      <c r="D301" s="286"/>
      <c r="E301" s="286"/>
      <c r="F301" s="286"/>
      <c r="G301" s="286"/>
      <c r="H301" s="286"/>
      <c r="I301" s="286"/>
      <c r="J301" s="286"/>
      <c r="K301" s="286"/>
      <c r="L301" s="286"/>
      <c r="M301" s="286"/>
      <c r="N301" s="286"/>
      <c r="O301" s="286"/>
      <c r="Q301" s="286"/>
      <c r="S301" s="286"/>
      <c r="T301" s="286"/>
      <c r="U301" s="286"/>
      <c r="V301" s="286"/>
      <c r="X301" s="287"/>
      <c r="Y301" s="286"/>
      <c r="Z301" s="286"/>
      <c r="AA301" s="286"/>
      <c r="AB301" s="286"/>
      <c r="AC301" s="286"/>
      <c r="AD301" s="288"/>
      <c r="AE301" s="288"/>
    </row>
    <row r="302" spans="2:76" s="285" customFormat="1" ht="23.1" customHeight="1" x14ac:dyDescent="0.15">
      <c r="B302" s="286"/>
      <c r="C302" s="326" t="s">
        <v>232</v>
      </c>
      <c r="D302" s="286"/>
      <c r="E302" s="286"/>
      <c r="F302" s="286"/>
      <c r="G302" s="286"/>
      <c r="H302" s="286"/>
      <c r="I302" s="286"/>
      <c r="J302" s="286"/>
      <c r="K302" s="286"/>
      <c r="L302" s="286"/>
      <c r="M302" s="286"/>
      <c r="N302" s="286"/>
      <c r="O302" s="286"/>
      <c r="Q302" s="286"/>
      <c r="S302" s="286"/>
      <c r="T302" s="286"/>
      <c r="U302" s="286"/>
      <c r="V302" s="286"/>
      <c r="X302" s="287"/>
      <c r="Y302" s="286"/>
      <c r="Z302" s="286"/>
      <c r="AA302" s="286"/>
      <c r="AB302" s="286"/>
      <c r="AC302" s="286"/>
      <c r="AD302" s="288"/>
      <c r="AE302" s="288"/>
    </row>
    <row r="303" spans="2:76" s="289" customFormat="1" ht="23.1" customHeight="1" x14ac:dyDescent="0.15">
      <c r="B303" s="290"/>
      <c r="C303" s="325"/>
      <c r="D303" s="290"/>
      <c r="E303" s="290"/>
      <c r="F303" s="290"/>
      <c r="G303" s="290"/>
      <c r="H303" s="290"/>
      <c r="I303" s="290"/>
      <c r="J303" s="290"/>
      <c r="K303" s="290"/>
      <c r="L303" s="290"/>
      <c r="M303" s="290"/>
      <c r="N303" s="290"/>
      <c r="O303" s="290"/>
      <c r="P303" s="290"/>
      <c r="Q303" s="290"/>
      <c r="R303" s="290"/>
      <c r="S303" s="290"/>
      <c r="T303" s="290"/>
      <c r="U303" s="290"/>
      <c r="V303" s="290"/>
      <c r="W303" s="290"/>
      <c r="X303" s="290"/>
      <c r="Y303" s="290"/>
      <c r="Z303" s="290"/>
      <c r="AA303" s="290"/>
      <c r="AB303" s="290"/>
      <c r="AC303" s="290"/>
      <c r="AD303" s="291"/>
      <c r="AE303" s="291"/>
    </row>
    <row r="304" spans="2:76" s="289" customFormat="1" ht="23.1" customHeight="1" x14ac:dyDescent="0.15">
      <c r="B304" s="290"/>
      <c r="C304" s="325" t="s">
        <v>238</v>
      </c>
      <c r="D304" s="290"/>
      <c r="E304" s="290"/>
      <c r="F304" s="290"/>
      <c r="G304" s="290"/>
      <c r="H304" s="290"/>
      <c r="I304" s="290"/>
      <c r="J304" s="290"/>
      <c r="K304" s="290"/>
      <c r="L304" s="290"/>
      <c r="M304" s="290"/>
      <c r="N304" s="290"/>
      <c r="O304" s="290"/>
      <c r="P304" s="290"/>
      <c r="Q304" s="290"/>
      <c r="R304" s="290"/>
      <c r="S304" s="290"/>
      <c r="T304" s="290"/>
      <c r="U304" s="290"/>
      <c r="V304" s="290"/>
      <c r="W304" s="290"/>
      <c r="X304" s="290"/>
      <c r="Y304" s="290"/>
      <c r="Z304" s="290"/>
      <c r="AA304" s="290"/>
      <c r="AB304" s="290"/>
      <c r="AC304" s="290"/>
      <c r="AD304" s="291"/>
      <c r="AE304" s="291"/>
    </row>
    <row r="305" spans="2:53" s="289" customFormat="1" ht="23.1" customHeight="1" x14ac:dyDescent="0.15">
      <c r="B305" s="290"/>
      <c r="C305" s="326" t="s">
        <v>252</v>
      </c>
      <c r="D305" s="290"/>
      <c r="E305" s="290"/>
      <c r="F305" s="290"/>
      <c r="G305" s="290"/>
      <c r="H305" s="290"/>
      <c r="I305" s="290"/>
      <c r="J305" s="290"/>
      <c r="K305" s="290"/>
      <c r="L305" s="290"/>
      <c r="M305" s="290"/>
      <c r="N305" s="290"/>
      <c r="O305" s="290"/>
      <c r="P305" s="290"/>
      <c r="Q305" s="290"/>
      <c r="R305" s="290"/>
      <c r="S305" s="290"/>
      <c r="T305" s="290"/>
      <c r="U305" s="290"/>
      <c r="V305" s="290"/>
      <c r="W305" s="290"/>
      <c r="X305" s="290"/>
      <c r="Y305" s="290"/>
      <c r="Z305" s="290"/>
      <c r="AA305" s="290"/>
      <c r="AB305" s="290"/>
      <c r="AC305" s="290"/>
      <c r="AD305" s="291"/>
      <c r="AE305" s="291"/>
    </row>
    <row r="306" spans="2:53" s="289" customFormat="1" ht="23.1" customHeight="1" x14ac:dyDescent="0.15">
      <c r="B306" s="290"/>
      <c r="C306" s="326" t="s">
        <v>251</v>
      </c>
      <c r="D306" s="290"/>
      <c r="E306" s="290"/>
      <c r="F306" s="290"/>
      <c r="G306" s="290"/>
      <c r="H306" s="290"/>
      <c r="I306" s="290"/>
      <c r="J306" s="290"/>
      <c r="K306" s="290"/>
      <c r="L306" s="290"/>
      <c r="M306" s="290"/>
      <c r="N306" s="290"/>
      <c r="O306" s="290"/>
      <c r="P306" s="290"/>
      <c r="Q306" s="290"/>
      <c r="R306" s="290"/>
      <c r="S306" s="290"/>
      <c r="T306" s="290"/>
      <c r="U306" s="290"/>
      <c r="V306" s="290"/>
      <c r="W306" s="290"/>
      <c r="X306" s="290"/>
      <c r="Y306" s="290"/>
      <c r="Z306" s="290"/>
      <c r="AA306" s="290"/>
      <c r="AB306" s="290"/>
      <c r="AC306" s="290"/>
      <c r="AD306" s="291"/>
      <c r="AE306" s="291"/>
    </row>
    <row r="307" spans="2:53" s="289" customFormat="1" ht="23.1" customHeight="1" x14ac:dyDescent="0.15">
      <c r="B307" s="290"/>
      <c r="C307" s="325" t="s">
        <v>239</v>
      </c>
      <c r="D307" s="290"/>
      <c r="E307" s="290"/>
      <c r="F307" s="290"/>
      <c r="G307" s="290"/>
      <c r="H307" s="290"/>
      <c r="I307" s="290"/>
      <c r="J307" s="290"/>
      <c r="K307" s="290"/>
      <c r="L307" s="290"/>
      <c r="M307" s="290"/>
      <c r="N307" s="290"/>
      <c r="O307" s="290"/>
      <c r="P307" s="290"/>
      <c r="Q307" s="290"/>
      <c r="R307" s="290"/>
      <c r="S307" s="290"/>
      <c r="T307" s="290"/>
      <c r="U307" s="290"/>
      <c r="V307" s="290"/>
      <c r="W307" s="290"/>
      <c r="X307" s="290"/>
      <c r="Y307" s="290"/>
      <c r="Z307" s="290"/>
      <c r="AA307" s="290"/>
      <c r="AB307" s="290"/>
      <c r="AC307" s="290"/>
      <c r="AD307" s="291"/>
      <c r="AE307" s="291"/>
    </row>
    <row r="308" spans="2:53" s="289" customFormat="1" ht="23.1" customHeight="1" x14ac:dyDescent="0.15">
      <c r="B308" s="290"/>
      <c r="C308" s="326" t="s">
        <v>233</v>
      </c>
      <c r="D308" s="290"/>
      <c r="E308" s="290"/>
      <c r="F308" s="290"/>
      <c r="G308" s="290"/>
      <c r="H308" s="290"/>
      <c r="I308" s="290"/>
      <c r="J308" s="290"/>
      <c r="K308" s="290"/>
      <c r="L308" s="290"/>
      <c r="M308" s="290"/>
      <c r="N308" s="290"/>
      <c r="O308" s="290"/>
      <c r="P308" s="290"/>
      <c r="Q308" s="290"/>
      <c r="R308" s="290"/>
      <c r="S308" s="290"/>
      <c r="T308" s="290"/>
      <c r="U308" s="290"/>
      <c r="V308" s="290"/>
      <c r="W308" s="290"/>
      <c r="X308" s="290"/>
      <c r="Y308" s="290"/>
      <c r="Z308" s="290"/>
      <c r="AA308" s="290"/>
      <c r="AB308" s="290"/>
      <c r="AC308" s="290"/>
      <c r="AD308" s="291"/>
      <c r="AE308" s="291"/>
    </row>
    <row r="309" spans="2:53" s="289" customFormat="1" ht="23.1" customHeight="1" x14ac:dyDescent="0.2">
      <c r="B309" s="290"/>
      <c r="C309" s="325" t="s">
        <v>240</v>
      </c>
      <c r="D309" s="290"/>
      <c r="E309" s="290"/>
      <c r="F309" s="290"/>
      <c r="G309" s="290"/>
      <c r="H309" s="290"/>
      <c r="I309" s="290"/>
      <c r="J309" s="290"/>
      <c r="K309" s="290"/>
      <c r="L309" s="290"/>
      <c r="M309" s="290"/>
      <c r="N309" s="290"/>
      <c r="O309" s="290"/>
      <c r="P309" s="290"/>
      <c r="Q309" s="290"/>
      <c r="R309" s="290"/>
      <c r="S309" s="290"/>
      <c r="T309" s="290"/>
      <c r="U309" s="290"/>
      <c r="V309" s="290"/>
      <c r="W309" s="290"/>
      <c r="X309" s="290"/>
      <c r="Y309" s="290"/>
      <c r="Z309" s="290"/>
      <c r="AA309" s="290"/>
      <c r="AB309" s="293"/>
      <c r="AC309" s="294"/>
      <c r="AL309" s="295"/>
      <c r="AM309" s="295"/>
      <c r="AY309" s="296"/>
      <c r="AZ309" s="296"/>
    </row>
    <row r="310" spans="2:53" s="289" customFormat="1" ht="23.1" customHeight="1" x14ac:dyDescent="0.2">
      <c r="B310" s="290"/>
      <c r="C310" s="325" t="s">
        <v>250</v>
      </c>
      <c r="D310" s="290"/>
      <c r="E310" s="290"/>
      <c r="F310" s="290"/>
      <c r="G310" s="290"/>
      <c r="H310" s="290"/>
      <c r="I310" s="290"/>
      <c r="J310" s="290"/>
      <c r="K310" s="290"/>
      <c r="L310" s="290"/>
      <c r="M310" s="290"/>
      <c r="N310" s="290"/>
      <c r="O310" s="290"/>
      <c r="P310" s="290"/>
      <c r="Q310" s="290"/>
      <c r="R310" s="290"/>
      <c r="S310" s="290"/>
      <c r="T310" s="290"/>
      <c r="U310" s="290"/>
      <c r="V310" s="290"/>
      <c r="W310" s="290"/>
      <c r="X310" s="290"/>
      <c r="Y310" s="290"/>
      <c r="Z310" s="290"/>
      <c r="AA310" s="290"/>
      <c r="AB310" s="293"/>
      <c r="AC310" s="294"/>
      <c r="AL310" s="295"/>
      <c r="AM310" s="295"/>
      <c r="AY310" s="296"/>
      <c r="AZ310" s="296"/>
    </row>
    <row r="311" spans="2:53" s="289" customFormat="1" ht="24.95" customHeight="1" x14ac:dyDescent="0.2">
      <c r="B311" s="290"/>
      <c r="C311" s="292"/>
      <c r="D311" s="290"/>
      <c r="E311" s="290"/>
      <c r="F311" s="290"/>
      <c r="G311" s="290"/>
      <c r="H311" s="290"/>
      <c r="I311" s="290"/>
      <c r="J311" s="290"/>
      <c r="K311" s="290"/>
      <c r="L311" s="290"/>
      <c r="M311" s="290"/>
      <c r="N311" s="290"/>
      <c r="O311" s="290"/>
      <c r="P311" s="290"/>
      <c r="Q311" s="290"/>
      <c r="R311" s="290"/>
      <c r="S311" s="290"/>
      <c r="T311" s="290"/>
      <c r="U311" s="290"/>
      <c r="V311" s="290"/>
      <c r="W311" s="290"/>
      <c r="X311" s="290"/>
      <c r="Y311" s="290"/>
      <c r="Z311" s="290"/>
      <c r="AA311" s="290"/>
      <c r="AB311" s="293"/>
      <c r="AC311" s="294"/>
      <c r="AL311" s="295"/>
      <c r="AM311" s="295"/>
      <c r="AY311" s="296"/>
      <c r="AZ311" s="296"/>
    </row>
    <row r="312" spans="2:53" s="289" customFormat="1" ht="24.95" customHeight="1" x14ac:dyDescent="0.2">
      <c r="B312" s="290"/>
      <c r="C312" s="292"/>
      <c r="D312" s="290"/>
      <c r="E312" s="290"/>
      <c r="F312" s="290"/>
      <c r="G312" s="290"/>
      <c r="H312" s="290"/>
      <c r="I312" s="290"/>
      <c r="J312" s="290"/>
      <c r="K312" s="290"/>
      <c r="L312" s="290"/>
      <c r="M312" s="290"/>
      <c r="N312" s="290"/>
      <c r="O312" s="290"/>
      <c r="P312" s="290"/>
      <c r="Q312" s="290"/>
      <c r="R312" s="290"/>
      <c r="S312" s="290"/>
      <c r="T312" s="290"/>
      <c r="U312" s="290"/>
      <c r="V312" s="290"/>
      <c r="W312" s="290"/>
      <c r="X312" s="290"/>
      <c r="Y312" s="290"/>
      <c r="Z312" s="290"/>
      <c r="AA312" s="290"/>
      <c r="AB312" s="293"/>
      <c r="AC312" s="294"/>
      <c r="AL312" s="295"/>
      <c r="AM312" s="295"/>
      <c r="AY312" s="296"/>
      <c r="AZ312" s="296"/>
    </row>
    <row r="313" spans="2:53" s="289" customFormat="1" ht="24.95" customHeight="1" x14ac:dyDescent="0.15">
      <c r="C313" s="292"/>
      <c r="Y313" s="296"/>
      <c r="Z313" s="296"/>
      <c r="AA313" s="296"/>
      <c r="AY313" s="296"/>
      <c r="AZ313" s="296"/>
      <c r="BA313" s="296"/>
    </row>
  </sheetData>
  <mergeCells count="673">
    <mergeCell ref="B19:C19"/>
    <mergeCell ref="F19:K19"/>
    <mergeCell ref="L19:Q19"/>
    <mergeCell ref="S19:X19"/>
    <mergeCell ref="Y19:AD19"/>
    <mergeCell ref="AF19:AK19"/>
    <mergeCell ref="AL19:AQ19"/>
    <mergeCell ref="B15:C15"/>
    <mergeCell ref="F15:K15"/>
    <mergeCell ref="L15:Q15"/>
    <mergeCell ref="S15:X15"/>
    <mergeCell ref="Y15:AD15"/>
    <mergeCell ref="AF15:AK15"/>
    <mergeCell ref="AL15:AQ15"/>
    <mergeCell ref="B18:C18"/>
    <mergeCell ref="F18:K18"/>
    <mergeCell ref="L18:Q18"/>
    <mergeCell ref="S18:X18"/>
    <mergeCell ref="Y18:AD18"/>
    <mergeCell ref="AF18:AK18"/>
    <mergeCell ref="AL18:AQ18"/>
    <mergeCell ref="B10:C10"/>
    <mergeCell ref="F10:K10"/>
    <mergeCell ref="L10:Q10"/>
    <mergeCell ref="S10:X10"/>
    <mergeCell ref="Y10:AD10"/>
    <mergeCell ref="AF10:AK10"/>
    <mergeCell ref="AL10:AQ10"/>
    <mergeCell ref="B14:C14"/>
    <mergeCell ref="F14:K14"/>
    <mergeCell ref="L14:Q14"/>
    <mergeCell ref="S14:X14"/>
    <mergeCell ref="Y14:AD14"/>
    <mergeCell ref="AF14:AK14"/>
    <mergeCell ref="AL14:AQ14"/>
    <mergeCell ref="AF5:AK5"/>
    <mergeCell ref="AL5:AQ5"/>
    <mergeCell ref="AF6:AK6"/>
    <mergeCell ref="AL6:AQ6"/>
    <mergeCell ref="B9:C9"/>
    <mergeCell ref="F9:K9"/>
    <mergeCell ref="L9:Q9"/>
    <mergeCell ref="S9:X9"/>
    <mergeCell ref="Y9:AD9"/>
    <mergeCell ref="AF9:AK9"/>
    <mergeCell ref="AL9:AQ9"/>
    <mergeCell ref="B5:C5"/>
    <mergeCell ref="B6:C6"/>
    <mergeCell ref="F5:K5"/>
    <mergeCell ref="F6:K6"/>
    <mergeCell ref="L5:Q5"/>
    <mergeCell ref="L6:Q6"/>
    <mergeCell ref="S5:X5"/>
    <mergeCell ref="Y5:AD5"/>
    <mergeCell ref="S6:X6"/>
    <mergeCell ref="Y6:AD6"/>
    <mergeCell ref="C26:D27"/>
    <mergeCell ref="E26:H26"/>
    <mergeCell ref="I26:L26"/>
    <mergeCell ref="M26:P26"/>
    <mergeCell ref="Q26:T26"/>
    <mergeCell ref="U26:X26"/>
    <mergeCell ref="Y26:AB26"/>
    <mergeCell ref="AC26:AF26"/>
    <mergeCell ref="E27:H27"/>
    <mergeCell ref="I27:L27"/>
    <mergeCell ref="M27:P27"/>
    <mergeCell ref="Q27:T27"/>
    <mergeCell ref="U27:X27"/>
    <mergeCell ref="Y27:AB27"/>
    <mergeCell ref="AC27:AF27"/>
    <mergeCell ref="H37:H39"/>
    <mergeCell ref="L37:L39"/>
    <mergeCell ref="P37:P39"/>
    <mergeCell ref="Q37:T39"/>
    <mergeCell ref="AC37:AF38"/>
    <mergeCell ref="H34:H36"/>
    <mergeCell ref="L34:L36"/>
    <mergeCell ref="M34:P36"/>
    <mergeCell ref="AC28:AF29"/>
    <mergeCell ref="H31:H33"/>
    <mergeCell ref="I31:L33"/>
    <mergeCell ref="AC31:AF32"/>
    <mergeCell ref="P31:P33"/>
    <mergeCell ref="T31:T33"/>
    <mergeCell ref="E28:H30"/>
    <mergeCell ref="X31:X33"/>
    <mergeCell ref="AB31:AB33"/>
    <mergeCell ref="T34:T36"/>
    <mergeCell ref="X34:X36"/>
    <mergeCell ref="AB34:AB36"/>
    <mergeCell ref="X37:X39"/>
    <mergeCell ref="AB37:AB39"/>
    <mergeCell ref="AC34:AF35"/>
    <mergeCell ref="H43:H45"/>
    <mergeCell ref="L43:L45"/>
    <mergeCell ref="P43:P45"/>
    <mergeCell ref="T43:T45"/>
    <mergeCell ref="X43:X45"/>
    <mergeCell ref="Y43:AB45"/>
    <mergeCell ref="AC43:AF44"/>
    <mergeCell ref="AB40:AB42"/>
    <mergeCell ref="H40:H42"/>
    <mergeCell ref="L40:L42"/>
    <mergeCell ref="P40:P42"/>
    <mergeCell ref="T40:T42"/>
    <mergeCell ref="U40:X42"/>
    <mergeCell ref="AC40:AF41"/>
    <mergeCell ref="E48:H48"/>
    <mergeCell ref="I48:L48"/>
    <mergeCell ref="M48:P48"/>
    <mergeCell ref="Q48:T48"/>
    <mergeCell ref="U48:X48"/>
    <mergeCell ref="Y48:AB48"/>
    <mergeCell ref="AC48:AF48"/>
    <mergeCell ref="C47:D48"/>
    <mergeCell ref="E47:H47"/>
    <mergeCell ref="I47:L47"/>
    <mergeCell ref="M47:P47"/>
    <mergeCell ref="Q47:T47"/>
    <mergeCell ref="U47:X47"/>
    <mergeCell ref="Y47:AB47"/>
    <mergeCell ref="AC47:AF47"/>
    <mergeCell ref="H58:H60"/>
    <mergeCell ref="L58:L60"/>
    <mergeCell ref="P58:P60"/>
    <mergeCell ref="Q58:T60"/>
    <mergeCell ref="AC58:AF59"/>
    <mergeCell ref="H55:H57"/>
    <mergeCell ref="L55:L57"/>
    <mergeCell ref="M55:P57"/>
    <mergeCell ref="AC49:AF50"/>
    <mergeCell ref="H52:H54"/>
    <mergeCell ref="I52:L54"/>
    <mergeCell ref="AC52:AF53"/>
    <mergeCell ref="P52:P54"/>
    <mergeCell ref="T52:T54"/>
    <mergeCell ref="E49:H51"/>
    <mergeCell ref="X52:X54"/>
    <mergeCell ref="AB52:AB54"/>
    <mergeCell ref="T55:T57"/>
    <mergeCell ref="X55:X57"/>
    <mergeCell ref="AB55:AB57"/>
    <mergeCell ref="X58:X60"/>
    <mergeCell ref="AB58:AB60"/>
    <mergeCell ref="AC55:AF56"/>
    <mergeCell ref="E69:H70"/>
    <mergeCell ref="E71:H72"/>
    <mergeCell ref="P72:U72"/>
    <mergeCell ref="V72:AA72"/>
    <mergeCell ref="AC61:AF62"/>
    <mergeCell ref="H64:H66"/>
    <mergeCell ref="L64:L66"/>
    <mergeCell ref="P64:P66"/>
    <mergeCell ref="T64:T66"/>
    <mergeCell ref="X64:X66"/>
    <mergeCell ref="Y64:AB66"/>
    <mergeCell ref="AC64:AF65"/>
    <mergeCell ref="AB61:AB63"/>
    <mergeCell ref="H61:H63"/>
    <mergeCell ref="L61:L63"/>
    <mergeCell ref="P61:P63"/>
    <mergeCell ref="T61:T63"/>
    <mergeCell ref="U61:X63"/>
    <mergeCell ref="AB72:AM73"/>
    <mergeCell ref="E73:H74"/>
    <mergeCell ref="P73:U73"/>
    <mergeCell ref="V73:AA73"/>
    <mergeCell ref="E75:H76"/>
    <mergeCell ref="P75:U75"/>
    <mergeCell ref="V75:AA75"/>
    <mergeCell ref="P76:U76"/>
    <mergeCell ref="E90:H92"/>
    <mergeCell ref="Y90:AB91"/>
    <mergeCell ref="V76:AA76"/>
    <mergeCell ref="P78:U78"/>
    <mergeCell ref="V78:AA78"/>
    <mergeCell ref="P79:U79"/>
    <mergeCell ref="V79:AA79"/>
    <mergeCell ref="P80:Y80"/>
    <mergeCell ref="P81:U81"/>
    <mergeCell ref="V81:AA81"/>
    <mergeCell ref="L90:L92"/>
    <mergeCell ref="P90:P92"/>
    <mergeCell ref="T90:T92"/>
    <mergeCell ref="X90:X92"/>
    <mergeCell ref="C88:D89"/>
    <mergeCell ref="E88:H88"/>
    <mergeCell ref="I88:L88"/>
    <mergeCell ref="M88:P88"/>
    <mergeCell ref="Q88:T88"/>
    <mergeCell ref="U88:X88"/>
    <mergeCell ref="Y88:AB88"/>
    <mergeCell ref="E89:H89"/>
    <mergeCell ref="I89:L89"/>
    <mergeCell ref="M89:P89"/>
    <mergeCell ref="Q89:T89"/>
    <mergeCell ref="U89:X89"/>
    <mergeCell ref="Y89:AB89"/>
    <mergeCell ref="H96:H98"/>
    <mergeCell ref="L96:L98"/>
    <mergeCell ref="M96:P98"/>
    <mergeCell ref="Y96:AB97"/>
    <mergeCell ref="T96:T98"/>
    <mergeCell ref="X96:X98"/>
    <mergeCell ref="H93:H95"/>
    <mergeCell ref="I93:L95"/>
    <mergeCell ref="Y93:AB94"/>
    <mergeCell ref="P93:P95"/>
    <mergeCell ref="T93:T95"/>
    <mergeCell ref="X93:X95"/>
    <mergeCell ref="H102:H104"/>
    <mergeCell ref="L102:L104"/>
    <mergeCell ref="P102:P104"/>
    <mergeCell ref="T102:T104"/>
    <mergeCell ref="U102:X104"/>
    <mergeCell ref="Y102:AB103"/>
    <mergeCell ref="H99:H101"/>
    <mergeCell ref="L99:L101"/>
    <mergeCell ref="P99:P101"/>
    <mergeCell ref="Q99:T101"/>
    <mergeCell ref="Y99:AB100"/>
    <mergeCell ref="X99:X101"/>
    <mergeCell ref="C106:D107"/>
    <mergeCell ref="E106:H106"/>
    <mergeCell ref="I106:L106"/>
    <mergeCell ref="M106:P106"/>
    <mergeCell ref="Q106:T106"/>
    <mergeCell ref="U106:X106"/>
    <mergeCell ref="E107:H107"/>
    <mergeCell ref="I107:L107"/>
    <mergeCell ref="M107:P107"/>
    <mergeCell ref="Q107:T107"/>
    <mergeCell ref="H111:H113"/>
    <mergeCell ref="I111:L113"/>
    <mergeCell ref="U111:X112"/>
    <mergeCell ref="H114:H116"/>
    <mergeCell ref="L114:L116"/>
    <mergeCell ref="M114:P116"/>
    <mergeCell ref="U114:X115"/>
    <mergeCell ref="U107:X107"/>
    <mergeCell ref="E108:H110"/>
    <mergeCell ref="U108:X109"/>
    <mergeCell ref="L108:L110"/>
    <mergeCell ref="P108:P110"/>
    <mergeCell ref="T108:T110"/>
    <mergeCell ref="P111:P113"/>
    <mergeCell ref="T111:T113"/>
    <mergeCell ref="T114:T116"/>
    <mergeCell ref="E126:H127"/>
    <mergeCell ref="Q127:V127"/>
    <mergeCell ref="W127:AB127"/>
    <mergeCell ref="E128:H129"/>
    <mergeCell ref="Q128:V128"/>
    <mergeCell ref="W128:AB128"/>
    <mergeCell ref="E130:H131"/>
    <mergeCell ref="H117:H119"/>
    <mergeCell ref="L117:L119"/>
    <mergeCell ref="Q117:T119"/>
    <mergeCell ref="U117:X118"/>
    <mergeCell ref="E124:H125"/>
    <mergeCell ref="Q124:V124"/>
    <mergeCell ref="W124:AB124"/>
    <mergeCell ref="O125:P127"/>
    <mergeCell ref="Q125:V125"/>
    <mergeCell ref="P117:P119"/>
    <mergeCell ref="E138:H139"/>
    <mergeCell ref="Q138:V138"/>
    <mergeCell ref="W138:AB138"/>
    <mergeCell ref="E140:H141"/>
    <mergeCell ref="Q140:V140"/>
    <mergeCell ref="W140:AB140"/>
    <mergeCell ref="E134:H135"/>
    <mergeCell ref="Q134:V134"/>
    <mergeCell ref="W134:AB134"/>
    <mergeCell ref="O135:P137"/>
    <mergeCell ref="Q135:V135"/>
    <mergeCell ref="W135:AB135"/>
    <mergeCell ref="E136:H137"/>
    <mergeCell ref="Q137:V137"/>
    <mergeCell ref="E149:J149"/>
    <mergeCell ref="K149:P149"/>
    <mergeCell ref="S149:X149"/>
    <mergeCell ref="Y149:AD149"/>
    <mergeCell ref="E150:J150"/>
    <mergeCell ref="K150:P150"/>
    <mergeCell ref="S150:X150"/>
    <mergeCell ref="Y150:AD150"/>
    <mergeCell ref="C146:D147"/>
    <mergeCell ref="E146:J146"/>
    <mergeCell ref="K146:P146"/>
    <mergeCell ref="S146:X146"/>
    <mergeCell ref="Y146:AD146"/>
    <mergeCell ref="E147:J147"/>
    <mergeCell ref="K147:P147"/>
    <mergeCell ref="S147:X147"/>
    <mergeCell ref="Y147:AD147"/>
    <mergeCell ref="C158:D159"/>
    <mergeCell ref="E158:H158"/>
    <mergeCell ref="I158:L158"/>
    <mergeCell ref="M158:P158"/>
    <mergeCell ref="Q158:T158"/>
    <mergeCell ref="U158:X158"/>
    <mergeCell ref="E152:J152"/>
    <mergeCell ref="K152:P152"/>
    <mergeCell ref="S152:X152"/>
    <mergeCell ref="E153:J153"/>
    <mergeCell ref="K153:P153"/>
    <mergeCell ref="S153:X153"/>
    <mergeCell ref="E160:H162"/>
    <mergeCell ref="Y160:AB161"/>
    <mergeCell ref="Y158:AB158"/>
    <mergeCell ref="E159:H159"/>
    <mergeCell ref="I159:L159"/>
    <mergeCell ref="M159:P159"/>
    <mergeCell ref="Q159:T159"/>
    <mergeCell ref="U159:X159"/>
    <mergeCell ref="Y159:AB159"/>
    <mergeCell ref="H166:H168"/>
    <mergeCell ref="L166:L168"/>
    <mergeCell ref="M166:P168"/>
    <mergeCell ref="Y166:AB167"/>
    <mergeCell ref="T166:T168"/>
    <mergeCell ref="X166:X168"/>
    <mergeCell ref="H163:H165"/>
    <mergeCell ref="I163:L165"/>
    <mergeCell ref="Y163:AB164"/>
    <mergeCell ref="H172:H174"/>
    <mergeCell ref="L172:L174"/>
    <mergeCell ref="P172:P174"/>
    <mergeCell ref="T172:T174"/>
    <mergeCell ref="U172:X174"/>
    <mergeCell ref="Y172:AB173"/>
    <mergeCell ref="H169:H171"/>
    <mergeCell ref="L169:L171"/>
    <mergeCell ref="P169:P171"/>
    <mergeCell ref="Q169:T171"/>
    <mergeCell ref="Y169:AB170"/>
    <mergeCell ref="X169:X171"/>
    <mergeCell ref="C176:D177"/>
    <mergeCell ref="E176:H176"/>
    <mergeCell ref="I176:L176"/>
    <mergeCell ref="M176:P176"/>
    <mergeCell ref="Q176:T176"/>
    <mergeCell ref="U176:X176"/>
    <mergeCell ref="E177:H177"/>
    <mergeCell ref="I177:L177"/>
    <mergeCell ref="M177:P177"/>
    <mergeCell ref="Q177:T177"/>
    <mergeCell ref="H181:H183"/>
    <mergeCell ref="I181:L183"/>
    <mergeCell ref="U181:X182"/>
    <mergeCell ref="H184:H186"/>
    <mergeCell ref="L184:L186"/>
    <mergeCell ref="M184:P186"/>
    <mergeCell ref="U184:X185"/>
    <mergeCell ref="U177:X177"/>
    <mergeCell ref="E178:H180"/>
    <mergeCell ref="U178:X179"/>
    <mergeCell ref="L178:L180"/>
    <mergeCell ref="P178:P180"/>
    <mergeCell ref="T178:T180"/>
    <mergeCell ref="E196:H197"/>
    <mergeCell ref="Q197:V197"/>
    <mergeCell ref="W197:AB197"/>
    <mergeCell ref="E198:H199"/>
    <mergeCell ref="Q198:V198"/>
    <mergeCell ref="W198:AB198"/>
    <mergeCell ref="E200:H201"/>
    <mergeCell ref="H187:H189"/>
    <mergeCell ref="L187:L189"/>
    <mergeCell ref="Q187:T189"/>
    <mergeCell ref="U187:X188"/>
    <mergeCell ref="E194:H195"/>
    <mergeCell ref="Q194:V194"/>
    <mergeCell ref="W194:AB194"/>
    <mergeCell ref="O195:P197"/>
    <mergeCell ref="Q195:V195"/>
    <mergeCell ref="E204:H205"/>
    <mergeCell ref="Q204:V204"/>
    <mergeCell ref="W204:AB204"/>
    <mergeCell ref="O205:P207"/>
    <mergeCell ref="Q205:V205"/>
    <mergeCell ref="W205:AB205"/>
    <mergeCell ref="E206:H207"/>
    <mergeCell ref="Q207:V207"/>
    <mergeCell ref="AD201:AI201"/>
    <mergeCell ref="Q211:V211"/>
    <mergeCell ref="W211:AB211"/>
    <mergeCell ref="AD211:AI211"/>
    <mergeCell ref="E208:H209"/>
    <mergeCell ref="Q208:V208"/>
    <mergeCell ref="W208:AB208"/>
    <mergeCell ref="E210:H211"/>
    <mergeCell ref="Q210:V210"/>
    <mergeCell ref="W210:AB210"/>
    <mergeCell ref="E219:J219"/>
    <mergeCell ref="K219:P219"/>
    <mergeCell ref="S219:X219"/>
    <mergeCell ref="Y219:AD219"/>
    <mergeCell ref="E220:J220"/>
    <mergeCell ref="K220:P220"/>
    <mergeCell ref="S220:X220"/>
    <mergeCell ref="Y220:AD220"/>
    <mergeCell ref="E216:J216"/>
    <mergeCell ref="K216:P216"/>
    <mergeCell ref="S216:X216"/>
    <mergeCell ref="Y216:AD216"/>
    <mergeCell ref="E217:J217"/>
    <mergeCell ref="K217:P217"/>
    <mergeCell ref="S217:X217"/>
    <mergeCell ref="Y217:AD217"/>
    <mergeCell ref="C228:D229"/>
    <mergeCell ref="E228:H228"/>
    <mergeCell ref="I228:L228"/>
    <mergeCell ref="M228:P228"/>
    <mergeCell ref="Q228:T228"/>
    <mergeCell ref="U228:X228"/>
    <mergeCell ref="C224:K226"/>
    <mergeCell ref="L225:Q225"/>
    <mergeCell ref="R225:W225"/>
    <mergeCell ref="L226:Q226"/>
    <mergeCell ref="R226:W226"/>
    <mergeCell ref="H236:H238"/>
    <mergeCell ref="L236:L238"/>
    <mergeCell ref="M236:P238"/>
    <mergeCell ref="AG236:AJ237"/>
    <mergeCell ref="H233:H235"/>
    <mergeCell ref="I233:L235"/>
    <mergeCell ref="AG229:AJ229"/>
    <mergeCell ref="E230:H232"/>
    <mergeCell ref="AG230:AJ231"/>
    <mergeCell ref="L230:L232"/>
    <mergeCell ref="E229:H229"/>
    <mergeCell ref="I229:L229"/>
    <mergeCell ref="M229:P229"/>
    <mergeCell ref="Q229:T229"/>
    <mergeCell ref="U229:X229"/>
    <mergeCell ref="Y229:AB229"/>
    <mergeCell ref="AC229:AF229"/>
    <mergeCell ref="T236:T238"/>
    <mergeCell ref="X236:X238"/>
    <mergeCell ref="AB236:AB238"/>
    <mergeCell ref="AF236:AF238"/>
    <mergeCell ref="P230:P232"/>
    <mergeCell ref="T230:T232"/>
    <mergeCell ref="X230:X232"/>
    <mergeCell ref="H242:H244"/>
    <mergeCell ref="L242:L244"/>
    <mergeCell ref="P242:P244"/>
    <mergeCell ref="T242:T244"/>
    <mergeCell ref="U242:X244"/>
    <mergeCell ref="AG242:AJ243"/>
    <mergeCell ref="H239:H241"/>
    <mergeCell ref="L239:L241"/>
    <mergeCell ref="P239:P241"/>
    <mergeCell ref="Q239:T241"/>
    <mergeCell ref="X239:X241"/>
    <mergeCell ref="AB239:AB241"/>
    <mergeCell ref="AF239:AF241"/>
    <mergeCell ref="AB242:AB244"/>
    <mergeCell ref="AF242:AF244"/>
    <mergeCell ref="H248:H250"/>
    <mergeCell ref="L248:L250"/>
    <mergeCell ref="P248:P250"/>
    <mergeCell ref="T248:T250"/>
    <mergeCell ref="X248:X250"/>
    <mergeCell ref="AB248:AB250"/>
    <mergeCell ref="AC248:AF250"/>
    <mergeCell ref="AG248:AJ249"/>
    <mergeCell ref="H245:H247"/>
    <mergeCell ref="L245:L247"/>
    <mergeCell ref="P245:P247"/>
    <mergeCell ref="T245:T247"/>
    <mergeCell ref="X245:X247"/>
    <mergeCell ref="Y245:AB247"/>
    <mergeCell ref="AF245:AF247"/>
    <mergeCell ref="C265:D266"/>
    <mergeCell ref="E265:H265"/>
    <mergeCell ref="I265:L265"/>
    <mergeCell ref="M265:P265"/>
    <mergeCell ref="Q265:T265"/>
    <mergeCell ref="U265:X265"/>
    <mergeCell ref="C261:K263"/>
    <mergeCell ref="L262:Q262"/>
    <mergeCell ref="R262:W262"/>
    <mergeCell ref="L263:Q263"/>
    <mergeCell ref="R263:W263"/>
    <mergeCell ref="E267:H269"/>
    <mergeCell ref="AG267:AJ268"/>
    <mergeCell ref="AF267:AF269"/>
    <mergeCell ref="Y265:AB265"/>
    <mergeCell ref="AC265:AF265"/>
    <mergeCell ref="AG265:AJ265"/>
    <mergeCell ref="E266:H266"/>
    <mergeCell ref="I266:L266"/>
    <mergeCell ref="M266:P266"/>
    <mergeCell ref="Q266:T266"/>
    <mergeCell ref="U266:X266"/>
    <mergeCell ref="Y266:AB266"/>
    <mergeCell ref="AC266:AF266"/>
    <mergeCell ref="L267:L269"/>
    <mergeCell ref="P267:P269"/>
    <mergeCell ref="T267:T269"/>
    <mergeCell ref="X267:X269"/>
    <mergeCell ref="AB267:AB269"/>
    <mergeCell ref="H273:H275"/>
    <mergeCell ref="L273:L275"/>
    <mergeCell ref="M273:P275"/>
    <mergeCell ref="AG273:AJ274"/>
    <mergeCell ref="H270:H272"/>
    <mergeCell ref="I270:L272"/>
    <mergeCell ref="P270:P272"/>
    <mergeCell ref="T270:T272"/>
    <mergeCell ref="X270:X272"/>
    <mergeCell ref="AB270:AB272"/>
    <mergeCell ref="AF270:AF272"/>
    <mergeCell ref="T273:T275"/>
    <mergeCell ref="X273:X275"/>
    <mergeCell ref="AB273:AB275"/>
    <mergeCell ref="AF273:AF275"/>
    <mergeCell ref="H279:H281"/>
    <mergeCell ref="L279:L281"/>
    <mergeCell ref="P279:P281"/>
    <mergeCell ref="T279:T281"/>
    <mergeCell ref="U279:X281"/>
    <mergeCell ref="AG279:AJ280"/>
    <mergeCell ref="H276:H278"/>
    <mergeCell ref="L276:L278"/>
    <mergeCell ref="P276:P278"/>
    <mergeCell ref="Q276:T278"/>
    <mergeCell ref="X276:X278"/>
    <mergeCell ref="AB276:AB278"/>
    <mergeCell ref="AF276:AF278"/>
    <mergeCell ref="H285:H287"/>
    <mergeCell ref="L285:L287"/>
    <mergeCell ref="P285:P287"/>
    <mergeCell ref="T285:T287"/>
    <mergeCell ref="X285:X287"/>
    <mergeCell ref="AB285:AB287"/>
    <mergeCell ref="AC285:AF287"/>
    <mergeCell ref="AG285:AJ286"/>
    <mergeCell ref="H282:H284"/>
    <mergeCell ref="L282:L284"/>
    <mergeCell ref="P282:P284"/>
    <mergeCell ref="T282:T284"/>
    <mergeCell ref="X282:X284"/>
    <mergeCell ref="Y282:AB284"/>
    <mergeCell ref="AF282:AF284"/>
    <mergeCell ref="AH26:AI26"/>
    <mergeCell ref="AJ26:AL26"/>
    <mergeCell ref="AM26:AO26"/>
    <mergeCell ref="L28:L30"/>
    <mergeCell ref="P28:P30"/>
    <mergeCell ref="T28:T30"/>
    <mergeCell ref="X28:X30"/>
    <mergeCell ref="AB28:AB30"/>
    <mergeCell ref="AG282:AJ283"/>
    <mergeCell ref="AG276:AJ277"/>
    <mergeCell ref="AG270:AJ271"/>
    <mergeCell ref="AG266:AJ266"/>
    <mergeCell ref="Y262:AD262"/>
    <mergeCell ref="AE262:AJ262"/>
    <mergeCell ref="Y263:AD263"/>
    <mergeCell ref="AE263:AJ263"/>
    <mergeCell ref="AG245:AJ246"/>
    <mergeCell ref="AG239:AJ240"/>
    <mergeCell ref="AG233:AJ234"/>
    <mergeCell ref="Y228:AB228"/>
    <mergeCell ref="AC228:AF228"/>
    <mergeCell ref="AG228:AJ228"/>
    <mergeCell ref="Y225:AD225"/>
    <mergeCell ref="AE225:AJ225"/>
    <mergeCell ref="AM47:AO47"/>
    <mergeCell ref="L49:L51"/>
    <mergeCell ref="P49:P51"/>
    <mergeCell ref="T49:T51"/>
    <mergeCell ref="X49:X51"/>
    <mergeCell ref="AB49:AB51"/>
    <mergeCell ref="AH47:AI47"/>
    <mergeCell ref="AJ47:AL47"/>
    <mergeCell ref="P74:Y74"/>
    <mergeCell ref="AB106:AD106"/>
    <mergeCell ref="AE106:AG106"/>
    <mergeCell ref="Y152:AD152"/>
    <mergeCell ref="Y153:AD153"/>
    <mergeCell ref="AD140:AI140"/>
    <mergeCell ref="Q130:V130"/>
    <mergeCell ref="W130:AB130"/>
    <mergeCell ref="AD130:AI130"/>
    <mergeCell ref="AD88:AE88"/>
    <mergeCell ref="AF88:AH88"/>
    <mergeCell ref="AI88:AK88"/>
    <mergeCell ref="AJ140:AO140"/>
    <mergeCell ref="Q141:V141"/>
    <mergeCell ref="W141:AB141"/>
    <mergeCell ref="AD141:AI141"/>
    <mergeCell ref="AJ141:AO141"/>
    <mergeCell ref="W137:AB137"/>
    <mergeCell ref="AJ130:AO130"/>
    <mergeCell ref="Q131:V131"/>
    <mergeCell ref="W131:AB131"/>
    <mergeCell ref="AD131:AI131"/>
    <mergeCell ref="AJ131:AO131"/>
    <mergeCell ref="W125:AB125"/>
    <mergeCell ref="L160:L162"/>
    <mergeCell ref="P160:P162"/>
    <mergeCell ref="T160:T162"/>
    <mergeCell ref="X160:X162"/>
    <mergeCell ref="P163:P165"/>
    <mergeCell ref="T163:T165"/>
    <mergeCell ref="X163:X165"/>
    <mergeCell ref="AD158:AE158"/>
    <mergeCell ref="AF158:AH158"/>
    <mergeCell ref="P233:P235"/>
    <mergeCell ref="T233:T235"/>
    <mergeCell ref="X233:X235"/>
    <mergeCell ref="AB233:AB235"/>
    <mergeCell ref="P82:U82"/>
    <mergeCell ref="V82:AA82"/>
    <mergeCell ref="AG149:AL149"/>
    <mergeCell ref="P181:P183"/>
    <mergeCell ref="T181:T183"/>
    <mergeCell ref="T184:T186"/>
    <mergeCell ref="P187:P189"/>
    <mergeCell ref="Z176:AA176"/>
    <mergeCell ref="AB176:AD176"/>
    <mergeCell ref="AE176:AG176"/>
    <mergeCell ref="AJ210:AO210"/>
    <mergeCell ref="AJ211:AO211"/>
    <mergeCell ref="W207:AB207"/>
    <mergeCell ref="Q200:V200"/>
    <mergeCell ref="W200:AB200"/>
    <mergeCell ref="AD200:AI200"/>
    <mergeCell ref="AJ200:AO200"/>
    <mergeCell ref="Q201:V201"/>
    <mergeCell ref="W201:AB201"/>
    <mergeCell ref="Z106:AA106"/>
    <mergeCell ref="W195:AB195"/>
    <mergeCell ref="AL265:AM265"/>
    <mergeCell ref="AN265:AP265"/>
    <mergeCell ref="AF233:AF235"/>
    <mergeCell ref="AL228:AM228"/>
    <mergeCell ref="AN228:AP228"/>
    <mergeCell ref="AL262:AQ262"/>
    <mergeCell ref="AL263:AQ263"/>
    <mergeCell ref="AB230:AB232"/>
    <mergeCell ref="AF230:AF232"/>
    <mergeCell ref="AB279:AB281"/>
    <mergeCell ref="AF279:AF281"/>
    <mergeCell ref="AG216:AL216"/>
    <mergeCell ref="AM216:AR216"/>
    <mergeCell ref="AG217:AL217"/>
    <mergeCell ref="AL226:AQ226"/>
    <mergeCell ref="AR226:AW226"/>
    <mergeCell ref="AR262:AW262"/>
    <mergeCell ref="AR263:AW263"/>
    <mergeCell ref="AG219:AL219"/>
    <mergeCell ref="AM217:AR217"/>
    <mergeCell ref="Y226:AD226"/>
    <mergeCell ref="AE226:AJ226"/>
    <mergeCell ref="AP130:BA131"/>
    <mergeCell ref="AM219:AR219"/>
    <mergeCell ref="AG220:AL220"/>
    <mergeCell ref="AM220:AR220"/>
    <mergeCell ref="AL225:AQ225"/>
    <mergeCell ref="AR225:AW225"/>
    <mergeCell ref="AM149:AR149"/>
    <mergeCell ref="AG150:AL150"/>
    <mergeCell ref="AM150:AR150"/>
    <mergeCell ref="AD210:AI210"/>
    <mergeCell ref="AJ201:AO201"/>
    <mergeCell ref="AI158:AK158"/>
  </mergeCells>
  <phoneticPr fontId="3"/>
  <printOptions horizontalCentered="1" verticalCentered="1"/>
  <pageMargins left="0.39370078740157483" right="0" top="0" bottom="0" header="0.51181102362204722" footer="0.51181102362204722"/>
  <pageSetup paperSize="9" scale="71" fitToHeight="4" orientation="portrait" verticalDpi="300" r:id="rId1"/>
  <headerFooter alignWithMargins="0"/>
  <rowBreaks count="3" manualBreakCount="3">
    <brk id="82" max="48" man="1"/>
    <brk id="154" max="48" man="1"/>
    <brk id="222" max="4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J44"/>
  <sheetViews>
    <sheetView view="pageBreakPreview" zoomScale="60" zoomScaleNormal="75" workbookViewId="0">
      <selection activeCell="B2" sqref="B2"/>
    </sheetView>
  </sheetViews>
  <sheetFormatPr defaultColWidth="9" defaultRowHeight="24.95" customHeight="1" x14ac:dyDescent="0.15"/>
  <cols>
    <col min="1" max="1" width="1.75" style="122" customWidth="1"/>
    <col min="2" max="2" width="10.625" style="122" customWidth="1"/>
    <col min="3" max="5" width="11.625" style="122" customWidth="1"/>
    <col min="6" max="6" width="1.875" style="122" customWidth="1"/>
    <col min="7" max="7" width="10.625" style="122" customWidth="1"/>
    <col min="8" max="10" width="11.625" style="122" customWidth="1"/>
    <col min="11" max="11" width="0.75" style="122" customWidth="1"/>
    <col min="12" max="14" width="9" style="122"/>
    <col min="15" max="15" width="3.625" style="122" customWidth="1"/>
    <col min="16" max="16384" width="9" style="122"/>
  </cols>
  <sheetData>
    <row r="1" spans="2:10" ht="17.100000000000001" customHeight="1" x14ac:dyDescent="0.15"/>
    <row r="2" spans="2:10" ht="17.100000000000001" customHeight="1" x14ac:dyDescent="0.15"/>
    <row r="3" spans="2:10" ht="17.100000000000001" customHeight="1" x14ac:dyDescent="0.15">
      <c r="D3" s="123" t="s">
        <v>28</v>
      </c>
      <c r="E3" s="124"/>
      <c r="F3" s="124"/>
      <c r="G3" s="125" t="s">
        <v>39</v>
      </c>
    </row>
    <row r="4" spans="2:10" ht="17.100000000000001" customHeight="1" x14ac:dyDescent="0.15"/>
    <row r="5" spans="2:10" ht="17.100000000000001" customHeight="1" x14ac:dyDescent="0.15">
      <c r="D5" s="126"/>
      <c r="E5" s="123" t="s">
        <v>15</v>
      </c>
      <c r="F5" s="123"/>
      <c r="G5" s="123"/>
    </row>
    <row r="6" spans="2:10" ht="17.100000000000001" customHeight="1" x14ac:dyDescent="0.15"/>
    <row r="7" spans="2:10" ht="17.100000000000001" customHeight="1" x14ac:dyDescent="0.15">
      <c r="C7" s="122" t="s">
        <v>16</v>
      </c>
    </row>
    <row r="8" spans="2:10" ht="17.100000000000001" customHeight="1" x14ac:dyDescent="0.15">
      <c r="C8" s="122" t="s">
        <v>17</v>
      </c>
    </row>
    <row r="9" spans="2:10" ht="17.100000000000001" customHeight="1" x14ac:dyDescent="0.15"/>
    <row r="10" spans="2:10" ht="17.100000000000001" customHeight="1" x14ac:dyDescent="0.15">
      <c r="C10" s="122" t="s">
        <v>197</v>
      </c>
      <c r="D10" s="131"/>
    </row>
    <row r="11" spans="2:10" ht="17.100000000000001" customHeight="1" x14ac:dyDescent="0.15"/>
    <row r="12" spans="2:10" ht="17.100000000000001" customHeight="1" x14ac:dyDescent="0.15">
      <c r="C12" s="122" t="s">
        <v>198</v>
      </c>
    </row>
    <row r="13" spans="2:10" ht="17.100000000000001" customHeight="1" x14ac:dyDescent="0.15"/>
    <row r="14" spans="2:10" ht="17.100000000000001" customHeight="1" x14ac:dyDescent="0.15">
      <c r="C14" s="132" t="s">
        <v>199</v>
      </c>
    </row>
    <row r="15" spans="2:10" ht="17.100000000000001" customHeight="1" x14ac:dyDescent="0.15"/>
    <row r="16" spans="2:10" ht="27.95" customHeight="1" x14ac:dyDescent="0.15">
      <c r="B16" s="127" t="s">
        <v>35</v>
      </c>
      <c r="C16" s="127" t="s">
        <v>36</v>
      </c>
      <c r="D16" s="127" t="s">
        <v>37</v>
      </c>
      <c r="E16" s="127" t="s">
        <v>38</v>
      </c>
      <c r="F16" s="118"/>
      <c r="G16" s="127"/>
      <c r="H16" s="127" t="s">
        <v>36</v>
      </c>
      <c r="I16" s="127" t="s">
        <v>37</v>
      </c>
      <c r="J16" s="127" t="s">
        <v>38</v>
      </c>
    </row>
    <row r="17" spans="2:10" ht="15.6" customHeight="1" x14ac:dyDescent="0.15">
      <c r="B17" s="528" t="s">
        <v>247</v>
      </c>
      <c r="C17" s="522" t="str">
        <f>結果!P72</f>
        <v>伊丹槙一郎</v>
      </c>
      <c r="D17" s="522" t="str">
        <f>結果!P75</f>
        <v>尾崎謙二</v>
      </c>
      <c r="E17" s="117" t="str">
        <f>結果!P78</f>
        <v>曽我部雄斗</v>
      </c>
      <c r="F17" s="118"/>
      <c r="G17" s="528" t="s">
        <v>244</v>
      </c>
      <c r="H17" s="522" t="str">
        <f>結果!E146</f>
        <v>阿部一恵</v>
      </c>
      <c r="I17" s="520" t="str">
        <f>結果!S146</f>
        <v>田邊文子</v>
      </c>
      <c r="J17" s="520" t="s">
        <v>201</v>
      </c>
    </row>
    <row r="18" spans="2:10" ht="15.6" customHeight="1" x14ac:dyDescent="0.15">
      <c r="B18" s="534"/>
      <c r="C18" s="521"/>
      <c r="D18" s="521"/>
      <c r="E18" s="118" t="str">
        <f>結果!P79</f>
        <v>寺尾孝介</v>
      </c>
      <c r="F18" s="118"/>
      <c r="G18" s="534"/>
      <c r="H18" s="521"/>
      <c r="I18" s="521"/>
      <c r="J18" s="521"/>
    </row>
    <row r="19" spans="2:10" ht="15.6" customHeight="1" x14ac:dyDescent="0.15">
      <c r="B19" s="534"/>
      <c r="C19" s="527" t="str">
        <f>結果!P73</f>
        <v>伊藤洸弥</v>
      </c>
      <c r="D19" s="527" t="str">
        <f>結果!P76</f>
        <v>阿部佳人</v>
      </c>
      <c r="E19" s="117" t="str">
        <f>結果!P81</f>
        <v>加地龍太</v>
      </c>
      <c r="F19" s="118"/>
      <c r="G19" s="534"/>
      <c r="H19" s="527" t="str">
        <f>結果!E147</f>
        <v>合田亜里砂</v>
      </c>
      <c r="I19" s="523" t="str">
        <f>結果!S147</f>
        <v>丹　昌子</v>
      </c>
      <c r="J19" s="523" t="s">
        <v>202</v>
      </c>
    </row>
    <row r="20" spans="2:10" ht="15.6" customHeight="1" x14ac:dyDescent="0.15">
      <c r="B20" s="535"/>
      <c r="C20" s="524"/>
      <c r="D20" s="524"/>
      <c r="E20" s="119" t="str">
        <f>結果!P82</f>
        <v>高木達也</v>
      </c>
      <c r="F20" s="118"/>
      <c r="G20" s="535"/>
      <c r="H20" s="524"/>
      <c r="I20" s="524"/>
      <c r="J20" s="524"/>
    </row>
    <row r="21" spans="2:10" ht="15.6" customHeight="1" x14ac:dyDescent="0.15">
      <c r="B21" s="528" t="s">
        <v>242</v>
      </c>
      <c r="C21" s="522" t="str">
        <f>結果!E149</f>
        <v>合田拳斗</v>
      </c>
      <c r="D21" s="522" t="str">
        <f>結果!S149</f>
        <v>續木　正</v>
      </c>
      <c r="E21" s="522" t="str">
        <f>結果!AG149</f>
        <v>西原輝一</v>
      </c>
      <c r="F21" s="118"/>
      <c r="G21" s="528" t="s">
        <v>245</v>
      </c>
      <c r="H21" s="522" t="s">
        <v>30</v>
      </c>
      <c r="I21" s="522" t="s">
        <v>30</v>
      </c>
      <c r="J21" s="522" t="s">
        <v>30</v>
      </c>
    </row>
    <row r="22" spans="2:10" ht="15.6" customHeight="1" x14ac:dyDescent="0.15">
      <c r="B22" s="534"/>
      <c r="C22" s="521"/>
      <c r="D22" s="521"/>
      <c r="E22" s="521"/>
      <c r="F22" s="118"/>
      <c r="G22" s="534"/>
      <c r="H22" s="521"/>
      <c r="I22" s="521"/>
      <c r="J22" s="521"/>
    </row>
    <row r="23" spans="2:10" ht="15.6" customHeight="1" x14ac:dyDescent="0.15">
      <c r="B23" s="534"/>
      <c r="C23" s="527" t="str">
        <f>結果!E150</f>
        <v>山川慶翔</v>
      </c>
      <c r="D23" s="527" t="str">
        <f>結果!S150</f>
        <v>郭　昊</v>
      </c>
      <c r="E23" s="527" t="str">
        <f>結果!AG150</f>
        <v>石川紫</v>
      </c>
      <c r="F23" s="118"/>
      <c r="G23" s="534"/>
      <c r="H23" s="527" t="s">
        <v>30</v>
      </c>
      <c r="I23" s="527" t="s">
        <v>30</v>
      </c>
      <c r="J23" s="527" t="s">
        <v>30</v>
      </c>
    </row>
    <row r="24" spans="2:10" ht="15.6" customHeight="1" x14ac:dyDescent="0.15">
      <c r="B24" s="535"/>
      <c r="C24" s="524"/>
      <c r="D24" s="524"/>
      <c r="E24" s="524"/>
      <c r="F24" s="118"/>
      <c r="G24" s="535"/>
      <c r="H24" s="524"/>
      <c r="I24" s="524"/>
      <c r="J24" s="524"/>
    </row>
    <row r="25" spans="2:10" ht="15.6" customHeight="1" x14ac:dyDescent="0.15">
      <c r="B25" s="528" t="s">
        <v>243</v>
      </c>
      <c r="C25" s="522" t="str">
        <f>結果!L225</f>
        <v>石川祥稀</v>
      </c>
      <c r="D25" s="522" t="str">
        <f>結果!Y225</f>
        <v>神野　徹</v>
      </c>
      <c r="E25" s="522" t="str">
        <f>結果!AL225</f>
        <v>池内善幸</v>
      </c>
      <c r="F25" s="118"/>
      <c r="G25" s="528" t="s">
        <v>246</v>
      </c>
      <c r="H25" s="522" t="str">
        <f>結果!E216</f>
        <v>井川優杏</v>
      </c>
      <c r="I25" s="520" t="str">
        <f>結果!S216</f>
        <v>石井ひまり</v>
      </c>
      <c r="J25" s="522" t="str">
        <f>結果!AG216</f>
        <v>宮本麻美</v>
      </c>
    </row>
    <row r="26" spans="2:10" ht="15.6" customHeight="1" x14ac:dyDescent="0.15">
      <c r="B26" s="534"/>
      <c r="C26" s="521"/>
      <c r="D26" s="521"/>
      <c r="E26" s="521"/>
      <c r="F26" s="118"/>
      <c r="G26" s="534"/>
      <c r="H26" s="521"/>
      <c r="I26" s="521"/>
      <c r="J26" s="521"/>
    </row>
    <row r="27" spans="2:10" ht="15.6" customHeight="1" x14ac:dyDescent="0.15">
      <c r="B27" s="534"/>
      <c r="C27" s="527" t="str">
        <f>結果!L226</f>
        <v>江口愛紀</v>
      </c>
      <c r="D27" s="527" t="str">
        <f>結果!Y226</f>
        <v>近藤すみよ</v>
      </c>
      <c r="E27" s="527" t="str">
        <f>結果!AL226</f>
        <v>楠　健一</v>
      </c>
      <c r="F27" s="118"/>
      <c r="G27" s="534"/>
      <c r="H27" s="527" t="str">
        <f>結果!E217</f>
        <v>清水梨緒奈</v>
      </c>
      <c r="I27" s="523" t="str">
        <f>結果!S217</f>
        <v>眞鍋心優</v>
      </c>
      <c r="J27" s="527" t="str">
        <f>結果!AG217</f>
        <v>仲渡理恵子</v>
      </c>
    </row>
    <row r="28" spans="2:10" ht="15.6" customHeight="1" x14ac:dyDescent="0.15">
      <c r="B28" s="535"/>
      <c r="C28" s="524"/>
      <c r="D28" s="524"/>
      <c r="E28" s="524"/>
      <c r="F28" s="118"/>
      <c r="G28" s="535"/>
      <c r="H28" s="524"/>
      <c r="I28" s="524"/>
      <c r="J28" s="524"/>
    </row>
    <row r="29" spans="2:10" ht="15.6" customHeight="1" x14ac:dyDescent="0.15">
      <c r="B29" s="528" t="s">
        <v>204</v>
      </c>
      <c r="C29" s="520" t="str">
        <f>結果!E219</f>
        <v>花岡翔也</v>
      </c>
      <c r="D29" s="520" t="str">
        <f>結果!S219</f>
        <v>近藤靖宏</v>
      </c>
      <c r="E29" s="522" t="str">
        <f>結果!AG219</f>
        <v>山内稜太</v>
      </c>
      <c r="F29" s="118"/>
      <c r="G29" s="528" t="s">
        <v>205</v>
      </c>
      <c r="H29" s="522" t="str">
        <f>結果!L262</f>
        <v>井川あはね</v>
      </c>
      <c r="I29" s="520" t="str">
        <f>結果!Y262</f>
        <v>猪川京子</v>
      </c>
      <c r="J29" s="520" t="str">
        <f>結果!AL262</f>
        <v>内田琴羽</v>
      </c>
    </row>
    <row r="30" spans="2:10" ht="15.6" customHeight="1" x14ac:dyDescent="0.15">
      <c r="B30" s="534"/>
      <c r="C30" s="521"/>
      <c r="D30" s="521"/>
      <c r="E30" s="521"/>
      <c r="F30" s="118"/>
      <c r="G30" s="534"/>
      <c r="H30" s="521"/>
      <c r="I30" s="521"/>
      <c r="J30" s="521"/>
    </row>
    <row r="31" spans="2:10" ht="15.6" customHeight="1" x14ac:dyDescent="0.15">
      <c r="B31" s="534"/>
      <c r="C31" s="523" t="str">
        <f>結果!E220</f>
        <v>石川　蒼</v>
      </c>
      <c r="D31" s="523" t="str">
        <f>結果!S220</f>
        <v>船越瑛太</v>
      </c>
      <c r="E31" s="527" t="str">
        <f>結果!C211</f>
        <v>森　秀成</v>
      </c>
      <c r="F31" s="118"/>
      <c r="G31" s="534"/>
      <c r="H31" s="527" t="str">
        <f>結果!L263</f>
        <v>井川虹七</v>
      </c>
      <c r="I31" s="523" t="str">
        <f>結果!Y263</f>
        <v>續木晶子</v>
      </c>
      <c r="J31" s="523" t="str">
        <f>結果!AL263</f>
        <v>鈴木莉彩</v>
      </c>
    </row>
    <row r="32" spans="2:10" ht="15.6" customHeight="1" x14ac:dyDescent="0.15">
      <c r="B32" s="535"/>
      <c r="C32" s="524"/>
      <c r="D32" s="524"/>
      <c r="E32" s="524"/>
      <c r="F32" s="118"/>
      <c r="G32" s="535"/>
      <c r="H32" s="524"/>
      <c r="I32" s="524"/>
      <c r="J32" s="524"/>
    </row>
    <row r="33" spans="2:10" ht="15.6" customHeight="1" x14ac:dyDescent="0.15">
      <c r="B33" s="115"/>
      <c r="C33" s="116"/>
      <c r="D33" s="116"/>
      <c r="E33" s="115"/>
      <c r="F33" s="120"/>
      <c r="G33" s="115"/>
      <c r="H33" s="116"/>
      <c r="I33" s="116"/>
      <c r="J33" s="115"/>
    </row>
    <row r="34" spans="2:10" ht="15.6" customHeight="1" x14ac:dyDescent="0.15">
      <c r="B34" s="120"/>
      <c r="C34" s="121"/>
      <c r="D34" s="121"/>
      <c r="E34" s="120"/>
      <c r="F34" s="120"/>
      <c r="G34" s="120"/>
      <c r="H34" s="121"/>
      <c r="I34" s="121"/>
      <c r="J34" s="120"/>
    </row>
    <row r="35" spans="2:10" ht="27.95" customHeight="1" x14ac:dyDescent="0.15">
      <c r="B35" s="525" t="s">
        <v>18</v>
      </c>
      <c r="C35" s="526"/>
      <c r="D35" s="127" t="s">
        <v>36</v>
      </c>
      <c r="E35" s="127" t="s">
        <v>37</v>
      </c>
      <c r="F35" s="129"/>
    </row>
    <row r="36" spans="2:10" ht="15.6" customHeight="1" x14ac:dyDescent="0.15">
      <c r="B36" s="528" t="s">
        <v>203</v>
      </c>
      <c r="C36" s="529"/>
      <c r="D36" s="522" t="str">
        <f>結果!E152</f>
        <v>井上訓臣</v>
      </c>
      <c r="E36" s="522" t="str">
        <f>結果!S152</f>
        <v>石川澄広</v>
      </c>
      <c r="F36" s="130"/>
      <c r="G36" s="129"/>
      <c r="H36" s="129"/>
      <c r="I36" s="129"/>
    </row>
    <row r="37" spans="2:10" ht="15.6" customHeight="1" x14ac:dyDescent="0.15">
      <c r="B37" s="530"/>
      <c r="C37" s="531"/>
      <c r="D37" s="521"/>
      <c r="E37" s="521"/>
      <c r="F37" s="121"/>
    </row>
    <row r="38" spans="2:10" ht="15.6" customHeight="1" x14ac:dyDescent="0.15">
      <c r="B38" s="530"/>
      <c r="C38" s="531"/>
      <c r="D38" s="527" t="str">
        <f>結果!E153</f>
        <v>今井康浩</v>
      </c>
      <c r="E38" s="527" t="str">
        <f>結果!S153</f>
        <v>真鍋英輝</v>
      </c>
      <c r="F38" s="130"/>
    </row>
    <row r="39" spans="2:10" ht="15.6" customHeight="1" x14ac:dyDescent="0.15">
      <c r="B39" s="532"/>
      <c r="C39" s="533"/>
      <c r="D39" s="524"/>
      <c r="E39" s="524"/>
      <c r="F39" s="121"/>
    </row>
    <row r="40" spans="2:10" ht="15.6" customHeight="1" x14ac:dyDescent="0.15">
      <c r="B40" s="128"/>
      <c r="C40" s="128"/>
      <c r="D40" s="128"/>
      <c r="E40" s="128"/>
      <c r="F40" s="128"/>
      <c r="G40" s="128"/>
      <c r="H40" s="128"/>
      <c r="I40" s="128"/>
      <c r="J40" s="128"/>
    </row>
    <row r="41" spans="2:10" ht="80.25" customHeight="1" x14ac:dyDescent="0.15">
      <c r="B41" s="536" t="s">
        <v>31</v>
      </c>
      <c r="C41" s="537"/>
      <c r="D41" s="537"/>
      <c r="E41" s="537"/>
      <c r="F41" s="537"/>
      <c r="G41" s="537"/>
      <c r="H41" s="537"/>
      <c r="I41" s="537"/>
      <c r="J41" s="538"/>
    </row>
    <row r="42" spans="2:10" ht="9" customHeight="1" x14ac:dyDescent="0.15">
      <c r="B42" s="128"/>
      <c r="C42" s="128"/>
      <c r="D42" s="128"/>
      <c r="E42" s="128"/>
      <c r="F42" s="128"/>
      <c r="G42" s="128"/>
      <c r="H42" s="128"/>
      <c r="I42" s="128"/>
      <c r="J42" s="128"/>
    </row>
    <row r="43" spans="2:10" ht="24.95" customHeight="1" x14ac:dyDescent="0.15">
      <c r="B43" s="128"/>
      <c r="C43" s="128"/>
      <c r="D43" s="128"/>
      <c r="E43" s="128"/>
      <c r="F43" s="128"/>
      <c r="G43" s="128"/>
      <c r="H43" s="128"/>
      <c r="I43" s="128"/>
      <c r="J43" s="128"/>
    </row>
    <row r="44" spans="2:10" ht="24.95" customHeight="1" x14ac:dyDescent="0.15">
      <c r="B44" s="128"/>
      <c r="C44" s="128"/>
      <c r="D44" s="128"/>
      <c r="E44" s="128"/>
      <c r="F44" s="128"/>
      <c r="G44" s="128"/>
      <c r="H44" s="128"/>
      <c r="I44" s="128"/>
      <c r="J44" s="128"/>
    </row>
  </sheetData>
  <mergeCells count="61">
    <mergeCell ref="J17:J18"/>
    <mergeCell ref="J19:J20"/>
    <mergeCell ref="J29:J30"/>
    <mergeCell ref="J31:J32"/>
    <mergeCell ref="G17:G20"/>
    <mergeCell ref="J21:J22"/>
    <mergeCell ref="J23:J24"/>
    <mergeCell ref="J25:J26"/>
    <mergeCell ref="J27:J28"/>
    <mergeCell ref="H21:H22"/>
    <mergeCell ref="H31:H32"/>
    <mergeCell ref="I31:I32"/>
    <mergeCell ref="G21:G24"/>
    <mergeCell ref="G29:G32"/>
    <mergeCell ref="B41:J41"/>
    <mergeCell ref="B29:B32"/>
    <mergeCell ref="B25:B28"/>
    <mergeCell ref="B21:B24"/>
    <mergeCell ref="B17:B20"/>
    <mergeCell ref="H17:H18"/>
    <mergeCell ref="I17:I18"/>
    <mergeCell ref="H19:H20"/>
    <mergeCell ref="I19:I20"/>
    <mergeCell ref="C17:C18"/>
    <mergeCell ref="C19:C20"/>
    <mergeCell ref="I21:I22"/>
    <mergeCell ref="C23:C24"/>
    <mergeCell ref="D23:D24"/>
    <mergeCell ref="H23:H24"/>
    <mergeCell ref="I23:I24"/>
    <mergeCell ref="H25:H26"/>
    <mergeCell ref="I25:I26"/>
    <mergeCell ref="C27:C28"/>
    <mergeCell ref="D27:D28"/>
    <mergeCell ref="H27:H28"/>
    <mergeCell ref="I27:I28"/>
    <mergeCell ref="G25:G28"/>
    <mergeCell ref="B36:C39"/>
    <mergeCell ref="D17:D18"/>
    <mergeCell ref="D19:D20"/>
    <mergeCell ref="D36:D37"/>
    <mergeCell ref="E36:E37"/>
    <mergeCell ref="D38:D39"/>
    <mergeCell ref="E38:E39"/>
    <mergeCell ref="E21:E22"/>
    <mergeCell ref="E23:E24"/>
    <mergeCell ref="E25:E26"/>
    <mergeCell ref="E27:E28"/>
    <mergeCell ref="C21:C22"/>
    <mergeCell ref="D21:D22"/>
    <mergeCell ref="C25:C26"/>
    <mergeCell ref="D25:D26"/>
    <mergeCell ref="C29:C30"/>
    <mergeCell ref="H29:H30"/>
    <mergeCell ref="I29:I30"/>
    <mergeCell ref="C31:C32"/>
    <mergeCell ref="B35:C35"/>
    <mergeCell ref="D29:D30"/>
    <mergeCell ref="D31:D32"/>
    <mergeCell ref="E29:E30"/>
    <mergeCell ref="E31:E32"/>
  </mergeCells>
  <phoneticPr fontId="4"/>
  <printOptions horizontalCentered="1"/>
  <pageMargins left="0" right="0" top="0.78740157480314965" bottom="0" header="0.51181102362204722" footer="0.51181102362204722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結果</vt:lpstr>
      <vt:lpstr>提出</vt:lpstr>
      <vt:lpstr>結果!Print_Area</vt:lpstr>
      <vt:lpstr>提出!Print_Area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三島オープンバドミントン大会</dc:title>
  <dc:creator>高橋  良計</dc:creator>
  <cp:lastModifiedBy>y-imai</cp:lastModifiedBy>
  <cp:lastPrinted>2019-11-09T07:06:18Z</cp:lastPrinted>
  <dcterms:created xsi:type="dcterms:W3CDTF">2003-02-27T14:44:25Z</dcterms:created>
  <dcterms:modified xsi:type="dcterms:W3CDTF">2019-11-09T07:06:31Z</dcterms:modified>
</cp:coreProperties>
</file>